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775" windowHeight="7605"/>
  </bookViews>
  <sheets>
    <sheet name="2024" sheetId="8" r:id="rId1"/>
    <sheet name="FR" sheetId="9" r:id="rId2"/>
  </sheets>
  <calcPr calcId="152511"/>
</workbook>
</file>

<file path=xl/calcChain.xml><?xml version="1.0" encoding="utf-8"?>
<calcChain xmlns="http://schemas.openxmlformats.org/spreadsheetml/2006/main">
  <c r="L94" i="8" l="1"/>
  <c r="T94" i="8"/>
  <c r="R94" i="8"/>
  <c r="Q94" i="8"/>
  <c r="P94" i="8"/>
  <c r="S93" i="8"/>
  <c r="U93" i="8" s="1"/>
  <c r="S92" i="8"/>
  <c r="U92" i="8" s="1"/>
  <c r="S91" i="8"/>
  <c r="U91" i="8" s="1"/>
  <c r="S90" i="8"/>
  <c r="U90" i="8" s="1"/>
  <c r="S89" i="8"/>
  <c r="U89" i="8" s="1"/>
  <c r="S88" i="8"/>
  <c r="U88" i="8" s="1"/>
  <c r="S87" i="8"/>
  <c r="U87" i="8" s="1"/>
  <c r="S86" i="8"/>
  <c r="U86" i="8" s="1"/>
  <c r="S85" i="8"/>
  <c r="U85" i="8" s="1"/>
  <c r="S84" i="8"/>
  <c r="U84" i="8" s="1"/>
  <c r="S83" i="8"/>
  <c r="U83" i="8" s="1"/>
  <c r="S82" i="8"/>
  <c r="U82" i="8" s="1"/>
  <c r="S81" i="8"/>
  <c r="U81" i="8" s="1"/>
  <c r="S80" i="8"/>
  <c r="U80" i="8" s="1"/>
  <c r="S79" i="8"/>
  <c r="U79" i="8" s="1"/>
  <c r="U78" i="8"/>
  <c r="S78" i="8"/>
  <c r="S77" i="8"/>
  <c r="U77" i="8" s="1"/>
  <c r="S76" i="8"/>
  <c r="U76" i="8" s="1"/>
  <c r="S75" i="8"/>
  <c r="U75" i="8" s="1"/>
  <c r="U74" i="8"/>
  <c r="S74" i="8"/>
  <c r="S73" i="8"/>
  <c r="U73" i="8" s="1"/>
  <c r="S72" i="8"/>
  <c r="U72" i="8" s="1"/>
  <c r="S71" i="8"/>
  <c r="U71" i="8" s="1"/>
  <c r="U70" i="8"/>
  <c r="S70" i="8"/>
  <c r="S69" i="8"/>
  <c r="U69" i="8" s="1"/>
  <c r="S68" i="8"/>
  <c r="U68" i="8" s="1"/>
  <c r="S67" i="8"/>
  <c r="U67" i="8" s="1"/>
  <c r="S66" i="8"/>
  <c r="U66" i="8" s="1"/>
  <c r="S65" i="8"/>
  <c r="U65" i="8" s="1"/>
  <c r="S64" i="8"/>
  <c r="U64" i="8" s="1"/>
  <c r="S63" i="8"/>
  <c r="U63" i="8" s="1"/>
  <c r="S62" i="8"/>
  <c r="U62" i="8" s="1"/>
  <c r="S61" i="8"/>
  <c r="U61" i="8" s="1"/>
  <c r="S60" i="8"/>
  <c r="U60" i="8" s="1"/>
  <c r="S59" i="8"/>
  <c r="U59" i="8" s="1"/>
  <c r="S58" i="8"/>
  <c r="U58" i="8" s="1"/>
  <c r="S57" i="8"/>
  <c r="U57" i="8" s="1"/>
  <c r="S56" i="8"/>
  <c r="U56" i="8" s="1"/>
  <c r="S55" i="8"/>
  <c r="U55" i="8" s="1"/>
  <c r="U54" i="8"/>
  <c r="S54" i="8"/>
  <c r="S53" i="8"/>
  <c r="U53" i="8" s="1"/>
  <c r="S52" i="8"/>
  <c r="U52" i="8" s="1"/>
  <c r="S51" i="8"/>
  <c r="U51" i="8" s="1"/>
  <c r="S50" i="8"/>
  <c r="U50" i="8" s="1"/>
  <c r="S49" i="8"/>
  <c r="U49" i="8" s="1"/>
  <c r="S48" i="8"/>
  <c r="U48" i="8" s="1"/>
  <c r="S47" i="8"/>
  <c r="U47" i="8" s="1"/>
  <c r="S46" i="8"/>
  <c r="U46" i="8" s="1"/>
  <c r="S45" i="8"/>
  <c r="U45" i="8" s="1"/>
  <c r="S44" i="8"/>
  <c r="U44" i="8" s="1"/>
  <c r="S43" i="8"/>
  <c r="S41" i="8"/>
  <c r="U39" i="8"/>
  <c r="U41" i="8" s="1"/>
  <c r="S39" i="8"/>
  <c r="T36" i="8"/>
  <c r="S35" i="8"/>
  <c r="U35" i="8" s="1"/>
  <c r="S34" i="8"/>
  <c r="U34" i="8" s="1"/>
  <c r="S33" i="8"/>
  <c r="U33" i="8" s="1"/>
  <c r="S32" i="8"/>
  <c r="U32" i="8" s="1"/>
  <c r="S31" i="8"/>
  <c r="U31" i="8" s="1"/>
  <c r="S30" i="8"/>
  <c r="U30" i="8" s="1"/>
  <c r="S29" i="8"/>
  <c r="U29" i="8" s="1"/>
  <c r="S28" i="8"/>
  <c r="U28" i="8" s="1"/>
  <c r="S27" i="8"/>
  <c r="U27" i="8" s="1"/>
  <c r="S26" i="8"/>
  <c r="U26" i="8" s="1"/>
  <c r="S25" i="8"/>
  <c r="U25" i="8" s="1"/>
  <c r="S24" i="8"/>
  <c r="U24" i="8" s="1"/>
  <c r="S23" i="8"/>
  <c r="U23" i="8" s="1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U16" i="8" s="1"/>
  <c r="S15" i="8"/>
  <c r="U15" i="8" s="1"/>
  <c r="S14" i="8"/>
  <c r="U14" i="8" s="1"/>
  <c r="S13" i="8"/>
  <c r="U13" i="8" s="1"/>
  <c r="S12" i="8"/>
  <c r="U12" i="8" s="1"/>
  <c r="S11" i="8"/>
  <c r="U11" i="8" s="1"/>
  <c r="O94" i="8"/>
  <c r="M94" i="8"/>
  <c r="M41" i="8"/>
  <c r="O36" i="8"/>
  <c r="M36" i="8"/>
  <c r="S36" i="8" s="1"/>
  <c r="S94" i="8" l="1"/>
  <c r="U43" i="8"/>
  <c r="U94" i="8" s="1"/>
  <c r="U36" i="8"/>
  <c r="X94" i="8" l="1"/>
  <c r="W94" i="8"/>
  <c r="V93" i="8"/>
  <c r="V92" i="8"/>
  <c r="V91" i="8"/>
  <c r="V90" i="8"/>
  <c r="V89" i="8"/>
  <c r="V88" i="8"/>
  <c r="V87" i="8"/>
  <c r="V86" i="8"/>
  <c r="V85" i="8"/>
  <c r="V84" i="8"/>
  <c r="V83" i="8"/>
  <c r="V82" i="8"/>
  <c r="V81" i="8"/>
  <c r="V80" i="8"/>
  <c r="V79" i="8"/>
  <c r="V78" i="8"/>
  <c r="V77" i="8"/>
  <c r="V76" i="8"/>
  <c r="V75" i="8"/>
  <c r="V74" i="8"/>
  <c r="V73" i="8"/>
  <c r="V72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K94" i="8"/>
  <c r="J94" i="8"/>
  <c r="I94" i="8"/>
  <c r="H94" i="8"/>
  <c r="G94" i="8"/>
  <c r="F94" i="8"/>
  <c r="E94" i="8"/>
  <c r="D94" i="8"/>
  <c r="C94" i="8"/>
  <c r="V41" i="8"/>
  <c r="V40" i="8"/>
  <c r="V39" i="8"/>
  <c r="V38" i="8"/>
  <c r="X36" i="8"/>
  <c r="W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36" i="8" s="1"/>
  <c r="V11" i="8"/>
  <c r="H95" i="8"/>
  <c r="J41" i="8"/>
  <c r="I41" i="8"/>
  <c r="H41" i="8"/>
  <c r="G41" i="8"/>
  <c r="F41" i="8"/>
  <c r="E41" i="8"/>
  <c r="D41" i="8"/>
  <c r="C41" i="8"/>
  <c r="L36" i="8"/>
  <c r="L95" i="8" s="1"/>
  <c r="K36" i="8"/>
  <c r="K95" i="8" s="1"/>
  <c r="J36" i="8"/>
  <c r="I36" i="8"/>
  <c r="I95" i="8" s="1"/>
  <c r="H36" i="8"/>
  <c r="G36" i="8"/>
  <c r="F36" i="8"/>
  <c r="E36" i="8"/>
  <c r="D36" i="8"/>
  <c r="C36" i="8"/>
  <c r="E95" i="8" l="1"/>
  <c r="C95" i="8"/>
  <c r="D95" i="8"/>
  <c r="F95" i="8"/>
  <c r="V94" i="8"/>
  <c r="J95" i="8"/>
  <c r="G95" i="8"/>
  <c r="F36" i="9"/>
  <c r="X95" i="8" l="1"/>
  <c r="W95" i="8"/>
  <c r="U97" i="8"/>
  <c r="U96" i="8"/>
  <c r="V95" i="8" l="1"/>
  <c r="M95" i="8" l="1"/>
  <c r="AB94" i="8" l="1"/>
  <c r="Z36" i="8"/>
  <c r="AB95" i="8" l="1"/>
  <c r="Z94" i="8" l="1"/>
  <c r="Z41" i="8"/>
  <c r="Z95" i="8" l="1"/>
  <c r="P95" i="8" l="1"/>
  <c r="Q95" i="8"/>
  <c r="T95" i="8"/>
  <c r="T98" i="8" s="1"/>
  <c r="O95" i="8"/>
  <c r="N95" i="8"/>
  <c r="R95" i="8"/>
  <c r="S95" i="8" l="1"/>
  <c r="S98" i="8" s="1"/>
  <c r="U98" i="8" s="1"/>
  <c r="U95" i="8" l="1"/>
</calcChain>
</file>

<file path=xl/sharedStrings.xml><?xml version="1.0" encoding="utf-8"?>
<sst xmlns="http://schemas.openxmlformats.org/spreadsheetml/2006/main" count="345" uniqueCount="255">
  <si>
    <t>L.p.</t>
  </si>
  <si>
    <t>100% udział Gminy</t>
  </si>
  <si>
    <t>1.</t>
  </si>
  <si>
    <t>Gręblin 47</t>
  </si>
  <si>
    <t>2.</t>
  </si>
  <si>
    <t>3.</t>
  </si>
  <si>
    <t>Kościuszki 32</t>
  </si>
  <si>
    <t>4.</t>
  </si>
  <si>
    <t>Kościuszki 4b</t>
  </si>
  <si>
    <t>5.</t>
  </si>
  <si>
    <t>Lignowy Szlach.1</t>
  </si>
  <si>
    <t>6.</t>
  </si>
  <si>
    <t>Lignowy Szlach.19</t>
  </si>
  <si>
    <t>7.</t>
  </si>
  <si>
    <t>Lignowy Szlach.73</t>
  </si>
  <si>
    <t>8.</t>
  </si>
  <si>
    <t>Mickiewicza 2</t>
  </si>
  <si>
    <t>9.</t>
  </si>
  <si>
    <t>Mickiewicza 3</t>
  </si>
  <si>
    <t>10.</t>
  </si>
  <si>
    <t>Mickiewicza 32</t>
  </si>
  <si>
    <t>11.</t>
  </si>
  <si>
    <t>Mickiewicza 38</t>
  </si>
  <si>
    <t>12.</t>
  </si>
  <si>
    <t>Międzyłęż 23a</t>
  </si>
  <si>
    <t>13.</t>
  </si>
  <si>
    <t>Pl.Grunwaldzki 6b</t>
  </si>
  <si>
    <t>14.</t>
  </si>
  <si>
    <t>Pl.Grunwaldzki 8</t>
  </si>
  <si>
    <t>15.</t>
  </si>
  <si>
    <t>Pl.Grunwaldzki 8a</t>
  </si>
  <si>
    <t>16.</t>
  </si>
  <si>
    <t>Pl.Grunwaldzki 9</t>
  </si>
  <si>
    <t>17.</t>
  </si>
  <si>
    <t>Sambora 12</t>
  </si>
  <si>
    <t>18.</t>
  </si>
  <si>
    <t>Sambora 3</t>
  </si>
  <si>
    <t>19.</t>
  </si>
  <si>
    <t>Sambora 42</t>
  </si>
  <si>
    <t>20.</t>
  </si>
  <si>
    <t>Starogardzka 4</t>
  </si>
  <si>
    <t>21.</t>
  </si>
  <si>
    <t>Strzelnica 3</t>
  </si>
  <si>
    <t>22.</t>
  </si>
  <si>
    <t>Szpitalna 3a</t>
  </si>
  <si>
    <t>23.</t>
  </si>
  <si>
    <t>Tczewska 14 Rudno</t>
  </si>
  <si>
    <t>24.</t>
  </si>
  <si>
    <t>25.</t>
  </si>
  <si>
    <t>Wigury 3</t>
  </si>
  <si>
    <t>26.</t>
  </si>
  <si>
    <t>Wybudowanie 13</t>
  </si>
  <si>
    <t>RAZEM</t>
  </si>
  <si>
    <t>Pustostany</t>
  </si>
  <si>
    <t>27.</t>
  </si>
  <si>
    <t>Gręblin 48a</t>
  </si>
  <si>
    <t>28.</t>
  </si>
  <si>
    <t>Limanowskiego 4</t>
  </si>
  <si>
    <t>29.</t>
  </si>
  <si>
    <t>Międzyłęż 62</t>
  </si>
  <si>
    <t>30.</t>
  </si>
  <si>
    <t>Częściowy udział Gminy</t>
  </si>
  <si>
    <t>Czarnieckiego 7</t>
  </si>
  <si>
    <t>Dworcowa 2</t>
  </si>
  <si>
    <t>Dworcowa 4,6</t>
  </si>
  <si>
    <t>Gręblin 66</t>
  </si>
  <si>
    <t>Janiszewo 12</t>
  </si>
  <si>
    <t>Kopernika 2</t>
  </si>
  <si>
    <t>Kościuszki 11</t>
  </si>
  <si>
    <t>Kościuszki 15</t>
  </si>
  <si>
    <t>Kościuszki 15a</t>
  </si>
  <si>
    <t>Lignowy Szlach.63</t>
  </si>
  <si>
    <t>Limanowskiego 11</t>
  </si>
  <si>
    <t>Limanowskiego 13</t>
  </si>
  <si>
    <t>Limanowskiego 15</t>
  </si>
  <si>
    <t>Limanowskiego 3</t>
  </si>
  <si>
    <t>Limanowskiego 5</t>
  </si>
  <si>
    <t>Limanowskiego 7</t>
  </si>
  <si>
    <t>Limanowskiego 9</t>
  </si>
  <si>
    <t>M.Walichnowy 18</t>
  </si>
  <si>
    <t>Mickiewicza 1</t>
  </si>
  <si>
    <t>Mickiewicza 14</t>
  </si>
  <si>
    <t>Mickiewicza 23</t>
  </si>
  <si>
    <t>Mickiewicza 28</t>
  </si>
  <si>
    <t>Mickiewicza 39</t>
  </si>
  <si>
    <t>Mickiewicza 51</t>
  </si>
  <si>
    <t>Międzyłęż 21</t>
  </si>
  <si>
    <t>Międzyłęż 23</t>
  </si>
  <si>
    <t>Międzyłęż 8</t>
  </si>
  <si>
    <t>31.</t>
  </si>
  <si>
    <t>32.</t>
  </si>
  <si>
    <t>Os.Młodych 3</t>
  </si>
  <si>
    <t>33.</t>
  </si>
  <si>
    <t>34.</t>
  </si>
  <si>
    <t>35.</t>
  </si>
  <si>
    <t>Pl.Cukrowni 1</t>
  </si>
  <si>
    <t>36.</t>
  </si>
  <si>
    <t>Pl.Cukrowni 3</t>
  </si>
  <si>
    <t>37.</t>
  </si>
  <si>
    <t>Pl.Grunwaldzki 1i2</t>
  </si>
  <si>
    <t>38.</t>
  </si>
  <si>
    <t>Pl.Grunwaldzki 6a</t>
  </si>
  <si>
    <t>39.</t>
  </si>
  <si>
    <t>Pl.Wolności 2</t>
  </si>
  <si>
    <t>40.</t>
  </si>
  <si>
    <t>41.</t>
  </si>
  <si>
    <t>Sambora 18</t>
  </si>
  <si>
    <t>42.</t>
  </si>
  <si>
    <t>Sambora 18a</t>
  </si>
  <si>
    <t>43.</t>
  </si>
  <si>
    <t>Sambora 7</t>
  </si>
  <si>
    <t>44.</t>
  </si>
  <si>
    <t>Starogardzka 7a</t>
  </si>
  <si>
    <t>45.</t>
  </si>
  <si>
    <t>Starogardzka 8</t>
  </si>
  <si>
    <t>46.</t>
  </si>
  <si>
    <t>Szpitalna 3</t>
  </si>
  <si>
    <t>47.</t>
  </si>
  <si>
    <t>Szpitalna 5</t>
  </si>
  <si>
    <t>48.</t>
  </si>
  <si>
    <t>Szpitalna 7</t>
  </si>
  <si>
    <t>49.</t>
  </si>
  <si>
    <t>50.</t>
  </si>
  <si>
    <t>W.Garc 31</t>
  </si>
  <si>
    <t>51.</t>
  </si>
  <si>
    <t>W.Garc 34</t>
  </si>
  <si>
    <t>Wybickiego 1</t>
  </si>
  <si>
    <t>Wybickiego 2</t>
  </si>
  <si>
    <t>RAZEM:</t>
  </si>
  <si>
    <t>ŁĄCZNIE</t>
  </si>
  <si>
    <t>BUDYNEK</t>
  </si>
  <si>
    <t>LICZBA LOKALI</t>
  </si>
  <si>
    <t>OGÓŁEM</t>
  </si>
  <si>
    <t>S</t>
  </si>
  <si>
    <t>T</t>
  </si>
  <si>
    <t>W TYM</t>
  </si>
  <si>
    <t>KOSZTY PELKOM</t>
  </si>
  <si>
    <t>EKSPL.</t>
  </si>
  <si>
    <t>REMONT</t>
  </si>
  <si>
    <t>MEDIA</t>
  </si>
  <si>
    <t>KOSZTY DO WSPÓLNOT</t>
  </si>
  <si>
    <t>POWIERZCHNIA</t>
  </si>
  <si>
    <t>OGÓŁEM KOSZTY</t>
  </si>
  <si>
    <t>PRZYCHODY</t>
  </si>
  <si>
    <t>Kościelna 4,  Rudno</t>
  </si>
  <si>
    <t>Kościelna 17,  Rudno</t>
  </si>
  <si>
    <t>Orzechowa 4,  Rajkowy</t>
  </si>
  <si>
    <t>Os.Pomorskie 2,  Rudno</t>
  </si>
  <si>
    <t>Os.Pomorskie 3,  Rudno</t>
  </si>
  <si>
    <t>Pocztowa 2,  Rudno</t>
  </si>
  <si>
    <t>Tczewska 15, Rudno</t>
  </si>
  <si>
    <t>GŁÓWNE</t>
  </si>
  <si>
    <t>ODSETKI</t>
  </si>
  <si>
    <t>ZALEGŁOŚCI</t>
  </si>
  <si>
    <t>ZYSK    STRATA</t>
  </si>
  <si>
    <t>POTRZEBY REMONTOWE</t>
  </si>
  <si>
    <t>ZAKRES</t>
  </si>
  <si>
    <t>POTRZEBY MODERNIZACYJNE</t>
  </si>
  <si>
    <t xml:space="preserve">1. </t>
  </si>
  <si>
    <t>wymiana pokrycia dachu</t>
  </si>
  <si>
    <t>adaptacja lokali</t>
  </si>
  <si>
    <t>rozbiórka połowy budynku</t>
  </si>
  <si>
    <t>przychody za Administrowanie I-XII</t>
  </si>
  <si>
    <t xml:space="preserve">przychody ogólnozakładowe I-XII </t>
  </si>
  <si>
    <t>SZACUNKOWY NAKŁAD FINANSOWY</t>
  </si>
  <si>
    <t>przeglądy techniczne roczne - zalecenia w protokołach</t>
  </si>
  <si>
    <t>przeglądy techniczne pięciolenie - zalecenia w protokołach</t>
  </si>
  <si>
    <t>przeglądy z okresowej kontroli przewodów kominowych - zalecenia w protokołach</t>
  </si>
  <si>
    <t>przeglądy z badnia stanu ochrony przeciwpożarowej oraz rezyztencji izolacji - zalecenia w protokołach</t>
  </si>
  <si>
    <t>przeglądy z okresowej kontroli szczelności instalacji gazowej - zalecenia w protokołach</t>
  </si>
  <si>
    <t xml:space="preserve">SPRAWOZDANIE RZECZOWO FINANSOWE Z MIESZKANIOWEGO ZASOBU GMINY PELPLIN  ZA OKRES 01-12/2024 r  </t>
  </si>
  <si>
    <t>WYNIK ZA 2024r</t>
  </si>
  <si>
    <t>L.P.</t>
  </si>
  <si>
    <t>WARTOŚĆ BRUTTO</t>
  </si>
  <si>
    <t>UWAGI</t>
  </si>
  <si>
    <t>ZAKRES PRAC</t>
  </si>
  <si>
    <t>DATA WYKONANIA</t>
  </si>
  <si>
    <t>kapitalny remont lokalu</t>
  </si>
  <si>
    <t>Limanowskiego 11a/4</t>
  </si>
  <si>
    <t>Limanowskiego 13/5</t>
  </si>
  <si>
    <t>plac Grunwaldzki 9/4</t>
  </si>
  <si>
    <t>wykonanie rzeczenia stanu technicznego</t>
  </si>
  <si>
    <t>Sambora 7/4</t>
  </si>
  <si>
    <t>wykonanie deratyzacji</t>
  </si>
  <si>
    <t>wykonanie wentylacji w kuchni</t>
  </si>
  <si>
    <t>ADRES BUDYNKU/NR LOKALU</t>
  </si>
  <si>
    <t>Kościelna 4</t>
  </si>
  <si>
    <t>miejscowa naprawa dachu</t>
  </si>
  <si>
    <t>Lignowy 19</t>
  </si>
  <si>
    <t>materiały na chodnik</t>
  </si>
  <si>
    <t>wymiana odcinka rynny</t>
  </si>
  <si>
    <t>plac Wolności 2/12</t>
  </si>
  <si>
    <t xml:space="preserve">odnowienie mieszkania po zmarłym </t>
  </si>
  <si>
    <t>plac Wolności 2/7</t>
  </si>
  <si>
    <t>przestawienie pieca kaflowego</t>
  </si>
  <si>
    <t>Kościuszki 4b/3</t>
  </si>
  <si>
    <t>remont pieca kaflowego</t>
  </si>
  <si>
    <t>Międzyłęż 21/3</t>
  </si>
  <si>
    <t>przemurowanie komina</t>
  </si>
  <si>
    <t>Limanowskiego 9/13 i 14</t>
  </si>
  <si>
    <t>wykonanie instalacjin gazowej</t>
  </si>
  <si>
    <t>Limanowskiego 11/3 i 5</t>
  </si>
  <si>
    <t>Limanowskiego 9/15</t>
  </si>
  <si>
    <t>Kopernika 2a/8</t>
  </si>
  <si>
    <t>dezynsekcja lokalu</t>
  </si>
  <si>
    <t>Mickiewicza 2/11</t>
  </si>
  <si>
    <t xml:space="preserve">Kościuszki 15 </t>
  </si>
  <si>
    <t>naprawa dachu</t>
  </si>
  <si>
    <t>Limanowskiego 13/4 i 9</t>
  </si>
  <si>
    <t>Szpitalna 3a/6</t>
  </si>
  <si>
    <t>Szpitalna 3a/1</t>
  </si>
  <si>
    <t>naprawa rynny</t>
  </si>
  <si>
    <t>Kościuszki 32/5</t>
  </si>
  <si>
    <t>opróżnienie lokalu</t>
  </si>
  <si>
    <t>WYKAZ PRAC ZREALIZOWANYCH PRZEZ GMINĘ W ZASOBIE MIESZKANIOWYM GMINY W 2024 ROKU</t>
  </si>
  <si>
    <t>wykonanie audytu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</si>
  <si>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</si>
  <si>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</si>
  <si>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</si>
  <si>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</si>
  <si>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</si>
  <si>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</si>
  <si>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</si>
  <si>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</si>
  <si>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</si>
  <si>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</si>
  <si>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</si>
  <si>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</si>
  <si>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</si>
  <si>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</si>
  <si>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</si>
  <si>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</si>
  <si>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</si>
  <si>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</si>
  <si>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</si>
  <si>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</si>
  <si>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</si>
  <si>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</si>
  <si>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</si>
  <si>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</si>
  <si>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</si>
  <si>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</si>
  <si>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</si>
  <si>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</si>
  <si>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</si>
  <si>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</si>
  <si>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>Pelplin, dnia 10.04.2025 r</t>
  </si>
  <si>
    <t>GMINA M</t>
  </si>
  <si>
    <r>
      <rPr>
        <b/>
        <sz val="8"/>
        <color theme="1"/>
        <rFont val="Calibri"/>
        <family val="2"/>
        <charset val="238"/>
        <scheme val="minor"/>
      </rPr>
      <t>GMINA</t>
    </r>
    <r>
      <rPr>
        <b/>
        <sz val="11"/>
        <color theme="1"/>
        <rFont val="Calibri"/>
        <family val="2"/>
        <charset val="238"/>
        <scheme val="minor"/>
      </rPr>
      <t xml:space="preserve"> M</t>
    </r>
  </si>
  <si>
    <t>GMINA U</t>
  </si>
  <si>
    <r>
      <rPr>
        <b/>
        <sz val="8"/>
        <color theme="1"/>
        <rFont val="Calibri"/>
        <family val="2"/>
        <charset val="238"/>
        <scheme val="minor"/>
      </rPr>
      <t>GMINA</t>
    </r>
    <r>
      <rPr>
        <b/>
        <sz val="11"/>
        <color theme="1"/>
        <rFont val="Calibri"/>
        <family val="2"/>
        <charset val="238"/>
        <scheme val="minor"/>
      </rPr>
      <t xml:space="preserve"> U</t>
    </r>
  </si>
  <si>
    <t xml:space="preserve">  1. </t>
  </si>
  <si>
    <t>remont budynku</t>
  </si>
  <si>
    <t>załącznik nr 2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</si>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</sst>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0">
    <xf numFmtId="0" fontId="0" fillId="0" borderId="0" xfId="0"/>
    <xf numFmtId="4" fontId="0" fillId="0" borderId="1" xfId="0" applyNumberFormat="1" applyBorder="1"/>
    <xf numFmtId="0" fontId="7" fillId="2" borderId="1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4" fontId="0" fillId="3" borderId="1" xfId="0" applyNumberFormat="1" applyFill="1" applyBorder="1"/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3" borderId="27" xfId="0" applyFill="1" applyBorder="1"/>
    <xf numFmtId="4" fontId="0" fillId="3" borderId="1" xfId="0" applyNumberFormat="1" applyFill="1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3" fillId="3" borderId="1" xfId="0" applyNumberFormat="1" applyFont="1" applyFill="1" applyBorder="1"/>
    <xf numFmtId="4" fontId="7" fillId="3" borderId="1" xfId="0" applyNumberFormat="1" applyFont="1" applyFill="1" applyBorder="1"/>
    <xf numFmtId="0" fontId="7" fillId="3" borderId="1" xfId="0" applyFont="1" applyFill="1" applyBorder="1" applyAlignment="1">
      <alignment vertical="center"/>
    </xf>
    <xf numFmtId="0" fontId="7" fillId="2" borderId="35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0" fillId="3" borderId="0" xfId="0" applyFill="1" applyAlignment="1"/>
    <xf numFmtId="0" fontId="0" fillId="3" borderId="9" xfId="0" applyFill="1" applyBorder="1"/>
    <xf numFmtId="4" fontId="8" fillId="3" borderId="1" xfId="0" applyNumberFormat="1" applyFont="1" applyFill="1" applyBorder="1"/>
    <xf numFmtId="0" fontId="0" fillId="3" borderId="8" xfId="0" applyFill="1" applyBorder="1"/>
    <xf numFmtId="0" fontId="7" fillId="3" borderId="0" xfId="0" applyFont="1" applyFill="1"/>
    <xf numFmtId="0" fontId="0" fillId="3" borderId="8" xfId="0" applyFill="1" applyBorder="1" applyAlignment="1">
      <alignment horizontal="center"/>
    </xf>
    <xf numFmtId="4" fontId="0" fillId="3" borderId="27" xfId="0" applyNumberFormat="1" applyFill="1" applyBorder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7" fillId="3" borderId="1" xfId="0" applyFont="1" applyFill="1" applyBorder="1"/>
    <xf numFmtId="0" fontId="3" fillId="3" borderId="3" xfId="0" applyNumberFormat="1" applyFont="1" applyFill="1" applyBorder="1" applyAlignment="1">
      <alignment horizontal="left"/>
    </xf>
    <xf numFmtId="4" fontId="0" fillId="3" borderId="3" xfId="0" applyNumberFormat="1" applyFill="1" applyBorder="1" applyAlignment="1"/>
    <xf numFmtId="4" fontId="0" fillId="3" borderId="0" xfId="0" applyNumberFormat="1" applyFill="1"/>
    <xf numFmtId="0" fontId="6" fillId="3" borderId="0" xfId="0" applyFont="1" applyFill="1" applyAlignment="1"/>
    <xf numFmtId="4" fontId="3" fillId="3" borderId="2" xfId="0" applyNumberFormat="1" applyFont="1" applyFill="1" applyBorder="1" applyAlignment="1"/>
    <xf numFmtId="4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/>
    <xf numFmtId="0" fontId="0" fillId="3" borderId="1" xfId="0" applyFill="1" applyBorder="1" applyAlignment="1">
      <alignment vertical="center" wrapText="1"/>
    </xf>
    <xf numFmtId="4" fontId="3" fillId="3" borderId="8" xfId="0" applyNumberFormat="1" applyFont="1" applyFill="1" applyBorder="1"/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ill="1" applyBorder="1"/>
    <xf numFmtId="4" fontId="0" fillId="0" borderId="0" xfId="0" applyNumberForma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2" fillId="0" borderId="1" xfId="0" applyFont="1" applyBorder="1"/>
    <xf numFmtId="4" fontId="12" fillId="0" borderId="1" xfId="0" applyNumberFormat="1" applyFont="1" applyBorder="1"/>
    <xf numFmtId="4" fontId="11" fillId="0" borderId="1" xfId="0" applyNumberFormat="1" applyFont="1" applyBorder="1"/>
    <xf numFmtId="0" fontId="11" fillId="0" borderId="0" xfId="0" applyFont="1"/>
    <xf numFmtId="0" fontId="7" fillId="2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/>
    <xf numFmtId="0" fontId="3" fillId="4" borderId="4" xfId="0" applyFont="1" applyFill="1" applyBorder="1" applyAlignment="1">
      <alignment horizontal="center"/>
    </xf>
    <xf numFmtId="4" fontId="0" fillId="4" borderId="1" xfId="0" applyNumberFormat="1" applyFill="1" applyBorder="1" applyAlignment="1">
      <alignment vertical="center" wrapText="1"/>
    </xf>
    <xf numFmtId="4" fontId="14" fillId="4" borderId="1" xfId="0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wrapText="1"/>
    </xf>
    <xf numFmtId="4" fontId="14" fillId="4" borderId="1" xfId="0" applyNumberFormat="1" applyFont="1" applyFill="1" applyBorder="1" applyAlignment="1">
      <alignment wrapText="1"/>
    </xf>
    <xf numFmtId="4" fontId="14" fillId="4" borderId="1" xfId="0" applyNumberFormat="1" applyFont="1" applyFill="1" applyBorder="1"/>
    <xf numFmtId="4" fontId="14" fillId="4" borderId="1" xfId="0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wrapText="1"/>
    </xf>
    <xf numFmtId="4" fontId="7" fillId="4" borderId="1" xfId="0" applyNumberFormat="1" applyFont="1" applyFill="1" applyBorder="1"/>
    <xf numFmtId="0" fontId="7" fillId="3" borderId="0" xfId="0" applyFont="1" applyFill="1" applyAlignment="1">
      <alignment vertical="center"/>
    </xf>
    <xf numFmtId="0" fontId="15" fillId="4" borderId="4" xfId="0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4" fontId="0" fillId="5" borderId="1" xfId="0" applyNumberFormat="1" applyFill="1" applyBorder="1" applyAlignment="1">
      <alignment vertical="center"/>
    </xf>
    <xf numFmtId="4" fontId="0" fillId="5" borderId="1" xfId="0" applyNumberFormat="1" applyFill="1" applyBorder="1"/>
    <xf numFmtId="4" fontId="3" fillId="5" borderId="1" xfId="0" applyNumberFormat="1" applyFont="1" applyFill="1" applyBorder="1"/>
    <xf numFmtId="4" fontId="5" fillId="5" borderId="1" xfId="0" applyNumberFormat="1" applyFont="1" applyFill="1" applyBorder="1" applyAlignment="1">
      <alignment vertical="center"/>
    </xf>
    <xf numFmtId="4" fontId="15" fillId="5" borderId="1" xfId="0" applyNumberFormat="1" applyFont="1" applyFill="1" applyBorder="1"/>
    <xf numFmtId="4" fontId="0" fillId="6" borderId="1" xfId="0" applyNumberFormat="1" applyFill="1" applyBorder="1"/>
    <xf numFmtId="0" fontId="0" fillId="6" borderId="1" xfId="0" applyFill="1" applyBorder="1"/>
    <xf numFmtId="2" fontId="0" fillId="6" borderId="1" xfId="0" applyNumberFormat="1" applyFill="1" applyBorder="1"/>
    <xf numFmtId="4" fontId="7" fillId="6" borderId="1" xfId="0" applyNumberFormat="1" applyFont="1" applyFill="1" applyBorder="1"/>
    <xf numFmtId="0" fontId="7" fillId="6" borderId="1" xfId="0" applyFont="1" applyFill="1" applyBorder="1"/>
    <xf numFmtId="4" fontId="0" fillId="7" borderId="1" xfId="0" applyNumberFormat="1" applyFill="1" applyBorder="1"/>
    <xf numFmtId="0" fontId="0" fillId="7" borderId="1" xfId="0" applyFill="1" applyBorder="1"/>
    <xf numFmtId="2" fontId="0" fillId="7" borderId="1" xfId="0" applyNumberFormat="1" applyFill="1" applyBorder="1"/>
    <xf numFmtId="4" fontId="7" fillId="7" borderId="1" xfId="0" applyNumberFormat="1" applyFont="1" applyFill="1" applyBorder="1"/>
    <xf numFmtId="0" fontId="7" fillId="7" borderId="1" xfId="0" applyFont="1" applyFill="1" applyBorder="1"/>
    <xf numFmtId="4" fontId="17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9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4" fontId="3" fillId="3" borderId="2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8" fillId="3" borderId="2" xfId="0" applyNumberFormat="1" applyFont="1" applyFill="1" applyBorder="1" applyAlignment="1">
      <alignment horizontal="left"/>
    </xf>
    <xf numFmtId="4" fontId="8" fillId="3" borderId="3" xfId="0" applyNumberFormat="1" applyFont="1" applyFill="1" applyBorder="1" applyAlignment="1">
      <alignment horizontal="left"/>
    </xf>
    <xf numFmtId="4" fontId="8" fillId="3" borderId="4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7" xfId="0" applyFill="1" applyBorder="1" applyAlignment="1">
      <alignment horizontal="center"/>
    </xf>
    <xf numFmtId="0" fontId="7" fillId="2" borderId="3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left"/>
    </xf>
    <xf numFmtId="4" fontId="3" fillId="3" borderId="3" xfId="0" applyNumberFormat="1" applyFont="1" applyFill="1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8"/>
  <sheetViews>
    <sheetView tabSelected="1" topLeftCell="N1" workbookViewId="0">
      <selection activeCell="P25" sqref="P25"/>
    </sheetView>
  </sheetViews>
  <sheetFormatPr defaultColWidth="8.85546875" defaultRowHeight="15" x14ac:dyDescent="0.25"/>
  <cols>
    <col min="1" max="1" width="4.28515625" style="37" customWidth="1"/>
    <col min="2" max="2" width="21.85546875" style="7" customWidth="1"/>
    <col min="3" max="3" width="8.42578125" style="7" customWidth="1"/>
    <col min="4" max="5" width="6" style="7" customWidth="1"/>
    <col min="6" max="6" width="6.42578125" style="7" customWidth="1"/>
    <col min="7" max="7" width="5.140625" style="7" customWidth="1"/>
    <col min="8" max="8" width="9.42578125" style="7" customWidth="1"/>
    <col min="9" max="9" width="9" style="7" customWidth="1"/>
    <col min="10" max="10" width="8.140625" style="7" customWidth="1"/>
    <col min="11" max="12" width="7.7109375" style="7" customWidth="1"/>
    <col min="13" max="13" width="10.28515625" style="7" customWidth="1"/>
    <col min="14" max="14" width="9.42578125" style="7" customWidth="1"/>
    <col min="15" max="15" width="11.28515625" style="7" customWidth="1"/>
    <col min="16" max="16" width="10.7109375" style="7" customWidth="1"/>
    <col min="17" max="17" width="10.5703125" style="7" customWidth="1"/>
    <col min="18" max="18" width="10.28515625" style="7" customWidth="1"/>
    <col min="19" max="19" width="11.7109375" style="7" customWidth="1"/>
    <col min="20" max="20" width="11.42578125" style="7" customWidth="1"/>
    <col min="21" max="21" width="11.85546875" style="7" customWidth="1"/>
    <col min="22" max="22" width="13" style="7" customWidth="1"/>
    <col min="23" max="23" width="12.7109375" style="7" customWidth="1"/>
    <col min="24" max="24" width="11.42578125" style="7" customWidth="1"/>
    <col min="25" max="25" width="24.42578125" style="7" customWidth="1"/>
    <col min="26" max="26" width="13" style="30" customWidth="1"/>
    <col min="27" max="27" width="23.28515625" style="7" customWidth="1"/>
    <col min="28" max="28" width="14.7109375" style="7" customWidth="1"/>
    <col min="29" max="16384" width="8.85546875" style="7"/>
  </cols>
  <sheetData>
    <row r="1" spans="1:28" x14ac:dyDescent="0.25">
      <c r="AB1" s="7" t="s">
        <v>253</v>
      </c>
    </row>
    <row r="2" spans="1:28" ht="18.75" x14ac:dyDescent="0.3">
      <c r="A2" s="31" t="s">
        <v>170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8" ht="18.75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8" s="18" customFormat="1" ht="15.75" thickBot="1" x14ac:dyDescent="0.3"/>
    <row r="5" spans="1:28" s="76" customFormat="1" x14ac:dyDescent="0.25">
      <c r="A5" s="151" t="s">
        <v>0</v>
      </c>
      <c r="B5" s="151" t="s">
        <v>130</v>
      </c>
      <c r="C5" s="157" t="s">
        <v>131</v>
      </c>
      <c r="D5" s="158"/>
      <c r="E5" s="158"/>
      <c r="F5" s="158"/>
      <c r="G5" s="159"/>
      <c r="H5" s="157" t="s">
        <v>141</v>
      </c>
      <c r="I5" s="158"/>
      <c r="J5" s="158"/>
      <c r="K5" s="158"/>
      <c r="L5" s="159"/>
      <c r="M5" s="157" t="s">
        <v>136</v>
      </c>
      <c r="N5" s="158"/>
      <c r="O5" s="159"/>
      <c r="P5" s="157" t="s">
        <v>140</v>
      </c>
      <c r="Q5" s="158"/>
      <c r="R5" s="158"/>
      <c r="S5" s="136" t="s">
        <v>142</v>
      </c>
      <c r="T5" s="124" t="s">
        <v>143</v>
      </c>
      <c r="U5" s="139" t="s">
        <v>154</v>
      </c>
      <c r="V5" s="123" t="s">
        <v>153</v>
      </c>
      <c r="W5" s="124"/>
      <c r="X5" s="124"/>
      <c r="Y5" s="124" t="s">
        <v>155</v>
      </c>
      <c r="Z5" s="124"/>
      <c r="AA5" s="124" t="s">
        <v>157</v>
      </c>
      <c r="AB5" s="130"/>
    </row>
    <row r="6" spans="1:28" s="76" customFormat="1" ht="30" customHeight="1" x14ac:dyDescent="0.25">
      <c r="A6" s="152"/>
      <c r="B6" s="152"/>
      <c r="C6" s="140" t="s">
        <v>132</v>
      </c>
      <c r="D6" s="163" t="s">
        <v>132</v>
      </c>
      <c r="E6" s="164"/>
      <c r="F6" s="165"/>
      <c r="G6" s="166" t="s">
        <v>250</v>
      </c>
      <c r="H6" s="140" t="s">
        <v>132</v>
      </c>
      <c r="I6" s="154" t="s">
        <v>247</v>
      </c>
      <c r="J6" s="154" t="s">
        <v>249</v>
      </c>
      <c r="K6" s="133" t="s">
        <v>135</v>
      </c>
      <c r="L6" s="160"/>
      <c r="M6" s="140" t="s">
        <v>137</v>
      </c>
      <c r="N6" s="143" t="s">
        <v>138</v>
      </c>
      <c r="O6" s="146" t="s">
        <v>139</v>
      </c>
      <c r="P6" s="140" t="s">
        <v>137</v>
      </c>
      <c r="Q6" s="143" t="s">
        <v>138</v>
      </c>
      <c r="R6" s="133" t="s">
        <v>139</v>
      </c>
      <c r="S6" s="137"/>
      <c r="T6" s="119"/>
      <c r="U6" s="121"/>
      <c r="V6" s="125"/>
      <c r="W6" s="119"/>
      <c r="X6" s="119"/>
      <c r="Y6" s="119" t="s">
        <v>156</v>
      </c>
      <c r="Z6" s="117" t="s">
        <v>164</v>
      </c>
      <c r="AA6" s="119" t="s">
        <v>156</v>
      </c>
      <c r="AB6" s="121" t="s">
        <v>164</v>
      </c>
    </row>
    <row r="7" spans="1:28" s="76" customFormat="1" x14ac:dyDescent="0.25">
      <c r="A7" s="152"/>
      <c r="B7" s="152"/>
      <c r="C7" s="141"/>
      <c r="D7" s="149" t="s">
        <v>248</v>
      </c>
      <c r="E7" s="163" t="s">
        <v>135</v>
      </c>
      <c r="F7" s="165"/>
      <c r="G7" s="167"/>
      <c r="H7" s="141"/>
      <c r="I7" s="155"/>
      <c r="J7" s="155"/>
      <c r="K7" s="161"/>
      <c r="L7" s="162"/>
      <c r="M7" s="141"/>
      <c r="N7" s="144"/>
      <c r="O7" s="147"/>
      <c r="P7" s="141"/>
      <c r="Q7" s="144"/>
      <c r="R7" s="134"/>
      <c r="S7" s="137"/>
      <c r="T7" s="119"/>
      <c r="U7" s="121"/>
      <c r="V7" s="125"/>
      <c r="W7" s="119"/>
      <c r="X7" s="119"/>
      <c r="Y7" s="119"/>
      <c r="Z7" s="117"/>
      <c r="AA7" s="119"/>
      <c r="AB7" s="121"/>
    </row>
    <row r="8" spans="1:28" s="22" customFormat="1" ht="15.75" thickBot="1" x14ac:dyDescent="0.3">
      <c r="A8" s="153"/>
      <c r="B8" s="153"/>
      <c r="C8" s="142"/>
      <c r="D8" s="150"/>
      <c r="E8" s="2" t="s">
        <v>133</v>
      </c>
      <c r="F8" s="2" t="s">
        <v>134</v>
      </c>
      <c r="G8" s="168"/>
      <c r="H8" s="142"/>
      <c r="I8" s="156"/>
      <c r="J8" s="156"/>
      <c r="K8" s="60" t="s">
        <v>133</v>
      </c>
      <c r="L8" s="3" t="s">
        <v>134</v>
      </c>
      <c r="M8" s="142"/>
      <c r="N8" s="145"/>
      <c r="O8" s="148"/>
      <c r="P8" s="142"/>
      <c r="Q8" s="145"/>
      <c r="R8" s="135"/>
      <c r="S8" s="138"/>
      <c r="T8" s="120"/>
      <c r="U8" s="122"/>
      <c r="V8" s="16" t="s">
        <v>132</v>
      </c>
      <c r="W8" s="2" t="s">
        <v>151</v>
      </c>
      <c r="X8" s="2" t="s">
        <v>152</v>
      </c>
      <c r="Y8" s="120"/>
      <c r="Z8" s="118"/>
      <c r="AA8" s="120"/>
      <c r="AB8" s="122"/>
    </row>
    <row r="9" spans="1:28" x14ac:dyDescent="0.25">
      <c r="A9" s="2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29"/>
      <c r="V9" s="129"/>
      <c r="W9" s="129"/>
      <c r="X9" s="129"/>
      <c r="Y9" s="8"/>
      <c r="Z9" s="24"/>
      <c r="AA9" s="8"/>
      <c r="AB9" s="8"/>
    </row>
    <row r="10" spans="1:28" x14ac:dyDescent="0.25">
      <c r="A10" s="25" t="s">
        <v>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107"/>
      <c r="V10" s="108"/>
      <c r="W10" s="108"/>
      <c r="X10" s="108"/>
      <c r="Y10" s="108"/>
      <c r="Z10" s="108"/>
      <c r="AA10" s="108"/>
      <c r="AB10" s="109"/>
    </row>
    <row r="11" spans="1:28" s="12" customFormat="1" x14ac:dyDescent="0.25">
      <c r="A11" s="10" t="s">
        <v>2</v>
      </c>
      <c r="B11" s="9" t="s">
        <v>3</v>
      </c>
      <c r="C11" s="62">
        <v>2</v>
      </c>
      <c r="D11" s="62">
        <v>2</v>
      </c>
      <c r="E11" s="62">
        <v>0</v>
      </c>
      <c r="F11" s="62">
        <v>0</v>
      </c>
      <c r="G11" s="62">
        <v>0</v>
      </c>
      <c r="H11" s="81">
        <v>116.8</v>
      </c>
      <c r="I11" s="81">
        <v>116.8</v>
      </c>
      <c r="J11" s="81">
        <v>0</v>
      </c>
      <c r="K11" s="81">
        <v>0</v>
      </c>
      <c r="L11" s="81">
        <v>0</v>
      </c>
      <c r="M11" s="91">
        <v>3442.9889772353258</v>
      </c>
      <c r="N11" s="92">
        <v>0</v>
      </c>
      <c r="O11" s="91">
        <v>1136.06</v>
      </c>
      <c r="P11" s="92">
        <v>0</v>
      </c>
      <c r="Q11" s="92">
        <v>0</v>
      </c>
      <c r="R11" s="92">
        <v>0</v>
      </c>
      <c r="S11" s="86">
        <f>SUM(M11:R11)</f>
        <v>4579.0489772353258</v>
      </c>
      <c r="T11" s="86">
        <v>7387.1</v>
      </c>
      <c r="U11" s="86">
        <f>SUM(T11-S11)</f>
        <v>2808.0510227646746</v>
      </c>
      <c r="V11" s="63">
        <f>SUM(W11:X11)</f>
        <v>19.330000000000002</v>
      </c>
      <c r="W11" s="67">
        <v>27.92</v>
      </c>
      <c r="X11" s="68">
        <v>-8.59</v>
      </c>
      <c r="Y11" s="11" t="s">
        <v>159</v>
      </c>
      <c r="Z11" s="9">
        <v>100000</v>
      </c>
      <c r="AA11" s="11"/>
      <c r="AB11" s="11"/>
    </row>
    <row r="12" spans="1:28" x14ac:dyDescent="0.25">
      <c r="A12" s="6" t="s">
        <v>4</v>
      </c>
      <c r="B12" s="4" t="s">
        <v>144</v>
      </c>
      <c r="C12" s="64">
        <v>6</v>
      </c>
      <c r="D12" s="64">
        <v>6</v>
      </c>
      <c r="E12" s="64">
        <v>0</v>
      </c>
      <c r="F12" s="64">
        <v>0</v>
      </c>
      <c r="G12" s="64">
        <v>0</v>
      </c>
      <c r="H12" s="82">
        <v>268.83999999999997</v>
      </c>
      <c r="I12" s="82">
        <v>268.83999999999997</v>
      </c>
      <c r="J12" s="82">
        <v>0</v>
      </c>
      <c r="K12" s="82">
        <v>0</v>
      </c>
      <c r="L12" s="82">
        <v>40.29</v>
      </c>
      <c r="M12" s="91">
        <v>8393.8801767118584</v>
      </c>
      <c r="N12" s="92">
        <v>0</v>
      </c>
      <c r="O12" s="91">
        <v>4883.6099999999997</v>
      </c>
      <c r="P12" s="92">
        <v>0</v>
      </c>
      <c r="Q12" s="92">
        <v>0</v>
      </c>
      <c r="R12" s="92">
        <v>0</v>
      </c>
      <c r="S12" s="86">
        <f t="shared" ref="S12:S36" si="0">SUM(M12:R12)</f>
        <v>13277.490176711857</v>
      </c>
      <c r="T12" s="86">
        <v>18866.849999999999</v>
      </c>
      <c r="U12" s="86">
        <f t="shared" ref="U12:U35" si="1">SUM(T12-S12)</f>
        <v>5589.3598232881413</v>
      </c>
      <c r="V12" s="63">
        <f t="shared" ref="V12:V35" si="2">SUM(W12:X12)</f>
        <v>78955.989999999991</v>
      </c>
      <c r="W12" s="69">
        <v>57645.2</v>
      </c>
      <c r="X12" s="65">
        <v>21310.79</v>
      </c>
      <c r="Y12" s="11" t="s">
        <v>159</v>
      </c>
      <c r="Z12" s="4">
        <v>120000</v>
      </c>
      <c r="AA12" s="5"/>
      <c r="AB12" s="5"/>
    </row>
    <row r="13" spans="1:28" x14ac:dyDescent="0.25">
      <c r="A13" s="6" t="s">
        <v>5</v>
      </c>
      <c r="B13" s="4" t="s">
        <v>6</v>
      </c>
      <c r="C13" s="64">
        <v>9</v>
      </c>
      <c r="D13" s="64">
        <v>9</v>
      </c>
      <c r="E13" s="64">
        <v>0</v>
      </c>
      <c r="F13" s="64">
        <v>0</v>
      </c>
      <c r="G13" s="64">
        <v>0</v>
      </c>
      <c r="H13" s="82">
        <v>362.7</v>
      </c>
      <c r="I13" s="82">
        <v>362.7</v>
      </c>
      <c r="J13" s="82">
        <v>0</v>
      </c>
      <c r="K13" s="82">
        <v>0</v>
      </c>
      <c r="L13" s="82">
        <v>0</v>
      </c>
      <c r="M13" s="91">
        <v>12773.801969548396</v>
      </c>
      <c r="N13" s="92">
        <v>0</v>
      </c>
      <c r="O13" s="91">
        <v>5972.52</v>
      </c>
      <c r="P13" s="92">
        <v>0</v>
      </c>
      <c r="Q13" s="92">
        <v>0</v>
      </c>
      <c r="R13" s="92">
        <v>0</v>
      </c>
      <c r="S13" s="86">
        <f t="shared" si="0"/>
        <v>18746.321969548397</v>
      </c>
      <c r="T13" s="86">
        <v>24810.42</v>
      </c>
      <c r="U13" s="86">
        <f t="shared" si="1"/>
        <v>6064.0980304516015</v>
      </c>
      <c r="V13" s="63">
        <f t="shared" si="2"/>
        <v>31778.73</v>
      </c>
      <c r="W13" s="69">
        <v>26424.66</v>
      </c>
      <c r="X13" s="65">
        <v>5354.07</v>
      </c>
      <c r="Y13" s="11" t="s">
        <v>159</v>
      </c>
      <c r="Z13" s="4">
        <v>120000</v>
      </c>
      <c r="AA13" s="5"/>
      <c r="AB13" s="5"/>
    </row>
    <row r="14" spans="1:28" x14ac:dyDescent="0.25">
      <c r="A14" s="6" t="s">
        <v>7</v>
      </c>
      <c r="B14" s="4" t="s">
        <v>8</v>
      </c>
      <c r="C14" s="64">
        <v>17</v>
      </c>
      <c r="D14" s="64">
        <v>17</v>
      </c>
      <c r="E14" s="64">
        <v>0</v>
      </c>
      <c r="F14" s="64">
        <v>0</v>
      </c>
      <c r="G14" s="64">
        <v>0</v>
      </c>
      <c r="H14" s="82">
        <v>617.70000000000005</v>
      </c>
      <c r="I14" s="82">
        <v>617.70000000000005</v>
      </c>
      <c r="J14" s="82">
        <v>0</v>
      </c>
      <c r="K14" s="82">
        <v>58.7</v>
      </c>
      <c r="L14" s="82">
        <v>0</v>
      </c>
      <c r="M14" s="91">
        <v>21794.72153457415</v>
      </c>
      <c r="N14" s="92">
        <v>0</v>
      </c>
      <c r="O14" s="91">
        <v>15044.51</v>
      </c>
      <c r="P14" s="92">
        <v>0</v>
      </c>
      <c r="Q14" s="92">
        <v>0</v>
      </c>
      <c r="R14" s="92">
        <v>0</v>
      </c>
      <c r="S14" s="86">
        <f t="shared" si="0"/>
        <v>36839.231534574152</v>
      </c>
      <c r="T14" s="86">
        <v>46337.16</v>
      </c>
      <c r="U14" s="86">
        <f t="shared" si="1"/>
        <v>9497.9284654258518</v>
      </c>
      <c r="V14" s="63">
        <f t="shared" si="2"/>
        <v>75105.13</v>
      </c>
      <c r="W14" s="69">
        <v>62940.03</v>
      </c>
      <c r="X14" s="65">
        <v>12165.1</v>
      </c>
      <c r="Y14" s="11" t="s">
        <v>159</v>
      </c>
      <c r="Z14" s="4">
        <v>190000</v>
      </c>
      <c r="AA14" s="5"/>
      <c r="AB14" s="5"/>
    </row>
    <row r="15" spans="1:28" x14ac:dyDescent="0.25">
      <c r="A15" s="6" t="s">
        <v>9</v>
      </c>
      <c r="B15" s="4" t="s">
        <v>10</v>
      </c>
      <c r="C15" s="64">
        <v>6</v>
      </c>
      <c r="D15" s="64">
        <v>6</v>
      </c>
      <c r="E15" s="64">
        <v>0</v>
      </c>
      <c r="F15" s="64">
        <v>0</v>
      </c>
      <c r="G15" s="64">
        <v>0</v>
      </c>
      <c r="H15" s="82">
        <v>279.10000000000002</v>
      </c>
      <c r="I15" s="82">
        <v>279.10000000000002</v>
      </c>
      <c r="J15" s="82">
        <v>0</v>
      </c>
      <c r="K15" s="82">
        <v>0</v>
      </c>
      <c r="L15" s="82">
        <v>0</v>
      </c>
      <c r="M15" s="91">
        <v>8077.9408180340706</v>
      </c>
      <c r="N15" s="92">
        <v>0</v>
      </c>
      <c r="O15" s="92">
        <v>484.92</v>
      </c>
      <c r="P15" s="92">
        <v>0</v>
      </c>
      <c r="Q15" s="92">
        <v>0</v>
      </c>
      <c r="R15" s="92">
        <v>0</v>
      </c>
      <c r="S15" s="86">
        <f t="shared" si="0"/>
        <v>8562.8608180340707</v>
      </c>
      <c r="T15" s="86">
        <v>8451.84</v>
      </c>
      <c r="U15" s="86">
        <f t="shared" si="1"/>
        <v>-111.02081803407054</v>
      </c>
      <c r="V15" s="63">
        <f t="shared" si="2"/>
        <v>5904.26</v>
      </c>
      <c r="W15" s="69">
        <v>4826.83</v>
      </c>
      <c r="X15" s="65">
        <v>1077.43</v>
      </c>
      <c r="Y15" s="11" t="s">
        <v>161</v>
      </c>
      <c r="Z15" s="4">
        <v>100000</v>
      </c>
      <c r="AA15" s="5"/>
      <c r="AB15" s="5"/>
    </row>
    <row r="16" spans="1:28" x14ac:dyDescent="0.25">
      <c r="A16" s="6" t="s">
        <v>11</v>
      </c>
      <c r="B16" s="4" t="s">
        <v>12</v>
      </c>
      <c r="C16" s="64">
        <v>4</v>
      </c>
      <c r="D16" s="64">
        <v>4</v>
      </c>
      <c r="E16" s="64">
        <v>0</v>
      </c>
      <c r="F16" s="64">
        <v>0</v>
      </c>
      <c r="G16" s="64">
        <v>0</v>
      </c>
      <c r="H16" s="82">
        <v>161.47</v>
      </c>
      <c r="I16" s="82">
        <v>161.47</v>
      </c>
      <c r="J16" s="82">
        <v>0</v>
      </c>
      <c r="K16" s="82">
        <v>0</v>
      </c>
      <c r="L16" s="82">
        <v>0</v>
      </c>
      <c r="M16" s="91">
        <v>4255.49539515572</v>
      </c>
      <c r="N16" s="92">
        <v>0</v>
      </c>
      <c r="O16" s="93">
        <v>270.5</v>
      </c>
      <c r="P16" s="92">
        <v>0</v>
      </c>
      <c r="Q16" s="92">
        <v>0</v>
      </c>
      <c r="R16" s="92">
        <v>0</v>
      </c>
      <c r="S16" s="86">
        <f t="shared" si="0"/>
        <v>4525.99539515572</v>
      </c>
      <c r="T16" s="86">
        <v>8560.82</v>
      </c>
      <c r="U16" s="86">
        <f t="shared" si="1"/>
        <v>4034.8246048442797</v>
      </c>
      <c r="V16" s="63">
        <f t="shared" si="2"/>
        <v>9710.64</v>
      </c>
      <c r="W16" s="69">
        <v>6453.3</v>
      </c>
      <c r="X16" s="65">
        <v>3257.34</v>
      </c>
      <c r="Y16" s="11" t="s">
        <v>159</v>
      </c>
      <c r="Z16" s="4">
        <v>100000</v>
      </c>
      <c r="AA16" s="5"/>
      <c r="AB16" s="5"/>
    </row>
    <row r="17" spans="1:28" x14ac:dyDescent="0.25">
      <c r="A17" s="6" t="s">
        <v>13</v>
      </c>
      <c r="B17" s="4" t="s">
        <v>14</v>
      </c>
      <c r="C17" s="64">
        <v>1</v>
      </c>
      <c r="D17" s="64">
        <v>1</v>
      </c>
      <c r="E17" s="64">
        <v>0</v>
      </c>
      <c r="F17" s="64">
        <v>0</v>
      </c>
      <c r="G17" s="64">
        <v>0</v>
      </c>
      <c r="H17" s="82">
        <v>83.54</v>
      </c>
      <c r="I17" s="82">
        <v>83.54</v>
      </c>
      <c r="J17" s="82">
        <v>0</v>
      </c>
      <c r="K17" s="82">
        <v>0</v>
      </c>
      <c r="L17" s="82">
        <v>0</v>
      </c>
      <c r="M17" s="91">
        <v>2035.1224927931432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86">
        <f t="shared" si="0"/>
        <v>2035.1224927931432</v>
      </c>
      <c r="T17" s="86">
        <v>4471.08</v>
      </c>
      <c r="U17" s="86">
        <f t="shared" si="1"/>
        <v>2435.9575072068565</v>
      </c>
      <c r="V17" s="63">
        <f t="shared" si="2"/>
        <v>31688.329999999998</v>
      </c>
      <c r="W17" s="69">
        <v>25293.3</v>
      </c>
      <c r="X17" s="65">
        <v>6395.03</v>
      </c>
      <c r="Y17" s="11" t="s">
        <v>159</v>
      </c>
      <c r="Z17" s="4">
        <v>80000</v>
      </c>
      <c r="AA17" s="5"/>
      <c r="AB17" s="5"/>
    </row>
    <row r="18" spans="1:28" s="12" customFormat="1" x14ac:dyDescent="0.25">
      <c r="A18" s="10" t="s">
        <v>15</v>
      </c>
      <c r="B18" s="9" t="s">
        <v>16</v>
      </c>
      <c r="C18" s="62">
        <v>26</v>
      </c>
      <c r="D18" s="62">
        <v>23</v>
      </c>
      <c r="E18" s="62">
        <v>0</v>
      </c>
      <c r="F18" s="62">
        <v>0</v>
      </c>
      <c r="G18" s="62">
        <v>3</v>
      </c>
      <c r="H18" s="81">
        <v>1680.11</v>
      </c>
      <c r="I18" s="81">
        <v>1267.8800000000001</v>
      </c>
      <c r="J18" s="81">
        <v>412.23</v>
      </c>
      <c r="K18" s="81">
        <v>111.67</v>
      </c>
      <c r="L18" s="81">
        <v>25.32</v>
      </c>
      <c r="M18" s="91">
        <v>60658.376734099686</v>
      </c>
      <c r="N18" s="92">
        <v>0</v>
      </c>
      <c r="O18" s="91">
        <v>18183.05</v>
      </c>
      <c r="P18" s="92">
        <v>0</v>
      </c>
      <c r="Q18" s="92">
        <v>0</v>
      </c>
      <c r="R18" s="92">
        <v>0</v>
      </c>
      <c r="S18" s="86">
        <f t="shared" si="0"/>
        <v>78841.426734099688</v>
      </c>
      <c r="T18" s="86">
        <v>128226.04</v>
      </c>
      <c r="U18" s="86">
        <f t="shared" si="1"/>
        <v>49384.613265900305</v>
      </c>
      <c r="V18" s="63">
        <f t="shared" si="2"/>
        <v>152283.5</v>
      </c>
      <c r="W18" s="67">
        <v>93537.26</v>
      </c>
      <c r="X18" s="63">
        <v>58746.239999999998</v>
      </c>
      <c r="Y18" s="11"/>
      <c r="Z18" s="9"/>
      <c r="AA18" s="11"/>
      <c r="AB18" s="11"/>
    </row>
    <row r="19" spans="1:28" s="12" customFormat="1" ht="17.25" customHeight="1" x14ac:dyDescent="0.25">
      <c r="A19" s="10" t="s">
        <v>17</v>
      </c>
      <c r="B19" s="9" t="s">
        <v>18</v>
      </c>
      <c r="C19" s="62">
        <v>6</v>
      </c>
      <c r="D19" s="62">
        <v>5</v>
      </c>
      <c r="E19" s="62">
        <v>0</v>
      </c>
      <c r="F19" s="62">
        <v>0</v>
      </c>
      <c r="G19" s="62">
        <v>1</v>
      </c>
      <c r="H19" s="81">
        <v>414.9</v>
      </c>
      <c r="I19" s="81">
        <v>253.4</v>
      </c>
      <c r="J19" s="81">
        <v>161.5</v>
      </c>
      <c r="K19" s="81">
        <v>0</v>
      </c>
      <c r="L19" s="81">
        <v>0</v>
      </c>
      <c r="M19" s="91">
        <v>9503.4350569771959</v>
      </c>
      <c r="N19" s="92">
        <v>0</v>
      </c>
      <c r="O19" s="91">
        <v>4327.13</v>
      </c>
      <c r="P19" s="92">
        <v>0</v>
      </c>
      <c r="Q19" s="92">
        <v>0</v>
      </c>
      <c r="R19" s="92">
        <v>0</v>
      </c>
      <c r="S19" s="86">
        <f t="shared" si="0"/>
        <v>13830.565056977197</v>
      </c>
      <c r="T19" s="86">
        <v>83869.88</v>
      </c>
      <c r="U19" s="86">
        <f t="shared" si="1"/>
        <v>70039.314943022808</v>
      </c>
      <c r="V19" s="63">
        <f t="shared" si="2"/>
        <v>1631.12</v>
      </c>
      <c r="W19" s="67">
        <v>899.26</v>
      </c>
      <c r="X19" s="63">
        <v>731.86</v>
      </c>
      <c r="Y19" s="11" t="s">
        <v>159</v>
      </c>
      <c r="Z19" s="9">
        <v>120000</v>
      </c>
      <c r="AA19" s="11"/>
      <c r="AB19" s="11"/>
    </row>
    <row r="20" spans="1:28" s="12" customFormat="1" x14ac:dyDescent="0.25">
      <c r="A20" s="10" t="s">
        <v>19</v>
      </c>
      <c r="B20" s="9" t="s">
        <v>20</v>
      </c>
      <c r="C20" s="62">
        <v>8</v>
      </c>
      <c r="D20" s="62">
        <v>7</v>
      </c>
      <c r="E20" s="62">
        <v>0</v>
      </c>
      <c r="F20" s="62">
        <v>0</v>
      </c>
      <c r="G20" s="62">
        <v>1</v>
      </c>
      <c r="H20" s="81">
        <v>385.27</v>
      </c>
      <c r="I20" s="81">
        <v>360.27</v>
      </c>
      <c r="J20" s="81">
        <v>25</v>
      </c>
      <c r="K20" s="81">
        <v>0</v>
      </c>
      <c r="L20" s="81">
        <v>0</v>
      </c>
      <c r="M20" s="91">
        <v>16437.022425166557</v>
      </c>
      <c r="N20" s="92">
        <v>0</v>
      </c>
      <c r="O20" s="91">
        <v>62236.27</v>
      </c>
      <c r="P20" s="92">
        <v>0</v>
      </c>
      <c r="Q20" s="92">
        <v>0</v>
      </c>
      <c r="R20" s="92">
        <v>0</v>
      </c>
      <c r="S20" s="86">
        <f t="shared" si="0"/>
        <v>78673.292425166554</v>
      </c>
      <c r="T20" s="86">
        <v>82020.570000000007</v>
      </c>
      <c r="U20" s="86">
        <f t="shared" si="1"/>
        <v>3347.2775748334534</v>
      </c>
      <c r="V20" s="63">
        <f t="shared" si="2"/>
        <v>57121.3</v>
      </c>
      <c r="W20" s="67">
        <v>49232.480000000003</v>
      </c>
      <c r="X20" s="63">
        <v>7888.82</v>
      </c>
      <c r="Y20" s="11" t="s">
        <v>252</v>
      </c>
      <c r="Z20" s="9">
        <v>700000</v>
      </c>
      <c r="AA20" s="11"/>
      <c r="AB20" s="11"/>
    </row>
    <row r="21" spans="1:28" x14ac:dyDescent="0.25">
      <c r="A21" s="6" t="s">
        <v>21</v>
      </c>
      <c r="B21" s="4" t="s">
        <v>22</v>
      </c>
      <c r="C21" s="64">
        <v>3</v>
      </c>
      <c r="D21" s="64">
        <v>3</v>
      </c>
      <c r="E21" s="64">
        <v>0</v>
      </c>
      <c r="F21" s="64">
        <v>0</v>
      </c>
      <c r="G21" s="64">
        <v>0</v>
      </c>
      <c r="H21" s="82">
        <v>209.9</v>
      </c>
      <c r="I21" s="82">
        <v>209.9</v>
      </c>
      <c r="J21" s="82">
        <v>0</v>
      </c>
      <c r="K21" s="82">
        <v>0</v>
      </c>
      <c r="L21" s="82">
        <v>0</v>
      </c>
      <c r="M21" s="91">
        <v>6284.147759603552</v>
      </c>
      <c r="N21" s="92">
        <v>0</v>
      </c>
      <c r="O21" s="91">
        <v>2644.66</v>
      </c>
      <c r="P21" s="92">
        <v>0</v>
      </c>
      <c r="Q21" s="92">
        <v>0</v>
      </c>
      <c r="R21" s="92">
        <v>0</v>
      </c>
      <c r="S21" s="86">
        <f t="shared" si="0"/>
        <v>8928.8077596035509</v>
      </c>
      <c r="T21" s="86">
        <v>13751.74</v>
      </c>
      <c r="U21" s="86">
        <f t="shared" si="1"/>
        <v>4822.9322403964488</v>
      </c>
      <c r="V21" s="68">
        <f t="shared" si="2"/>
        <v>-707.54000000000008</v>
      </c>
      <c r="W21" s="70">
        <v>-702.97</v>
      </c>
      <c r="X21" s="71">
        <v>-4.57</v>
      </c>
      <c r="Y21" s="11" t="s">
        <v>159</v>
      </c>
      <c r="Z21" s="4">
        <v>150000</v>
      </c>
      <c r="AA21" s="5"/>
      <c r="AB21" s="5"/>
    </row>
    <row r="22" spans="1:28" x14ac:dyDescent="0.25">
      <c r="A22" s="6" t="s">
        <v>23</v>
      </c>
      <c r="B22" s="4" t="s">
        <v>24</v>
      </c>
      <c r="C22" s="64">
        <v>6</v>
      </c>
      <c r="D22" s="64">
        <v>6</v>
      </c>
      <c r="E22" s="64">
        <v>0</v>
      </c>
      <c r="F22" s="64">
        <v>0</v>
      </c>
      <c r="G22" s="64">
        <v>0</v>
      </c>
      <c r="H22" s="82">
        <v>287.08</v>
      </c>
      <c r="I22" s="82">
        <v>287.08</v>
      </c>
      <c r="J22" s="82">
        <v>0</v>
      </c>
      <c r="K22" s="82">
        <v>119.09</v>
      </c>
      <c r="L22" s="82">
        <v>0</v>
      </c>
      <c r="M22" s="91">
        <v>8608.8424279513474</v>
      </c>
      <c r="N22" s="92">
        <v>0</v>
      </c>
      <c r="O22" s="91">
        <v>16774.080000000002</v>
      </c>
      <c r="P22" s="92">
        <v>0</v>
      </c>
      <c r="Q22" s="92">
        <v>0</v>
      </c>
      <c r="R22" s="92">
        <v>0</v>
      </c>
      <c r="S22" s="86">
        <f t="shared" si="0"/>
        <v>25382.922427951351</v>
      </c>
      <c r="T22" s="86">
        <v>13335.08</v>
      </c>
      <c r="U22" s="86">
        <f t="shared" si="1"/>
        <v>-12047.842427951351</v>
      </c>
      <c r="V22" s="63">
        <f t="shared" si="2"/>
        <v>360608.70999999996</v>
      </c>
      <c r="W22" s="69">
        <v>208620.81</v>
      </c>
      <c r="X22" s="65">
        <v>151987.9</v>
      </c>
      <c r="Y22" s="11" t="s">
        <v>159</v>
      </c>
      <c r="Z22" s="4">
        <v>100000</v>
      </c>
      <c r="AA22" s="5"/>
      <c r="AB22" s="5"/>
    </row>
    <row r="23" spans="1:28" x14ac:dyDescent="0.25">
      <c r="A23" s="6" t="s">
        <v>25</v>
      </c>
      <c r="B23" s="4" t="s">
        <v>26</v>
      </c>
      <c r="C23" s="64">
        <v>1</v>
      </c>
      <c r="D23" s="64">
        <v>1</v>
      </c>
      <c r="E23" s="64">
        <v>0</v>
      </c>
      <c r="F23" s="64">
        <v>0</v>
      </c>
      <c r="G23" s="64">
        <v>0</v>
      </c>
      <c r="H23" s="82">
        <v>36.799999999999997</v>
      </c>
      <c r="I23" s="82">
        <v>36.799999999999997</v>
      </c>
      <c r="J23" s="82">
        <v>0</v>
      </c>
      <c r="K23" s="82">
        <v>0</v>
      </c>
      <c r="L23" s="82">
        <v>0</v>
      </c>
      <c r="M23" s="91">
        <v>1442.567348991952</v>
      </c>
      <c r="N23" s="92">
        <v>0</v>
      </c>
      <c r="O23" s="91">
        <v>1018.87</v>
      </c>
      <c r="P23" s="92">
        <v>0</v>
      </c>
      <c r="Q23" s="92">
        <v>0</v>
      </c>
      <c r="R23" s="92">
        <v>0</v>
      </c>
      <c r="S23" s="86">
        <f t="shared" si="0"/>
        <v>2461.4373489919521</v>
      </c>
      <c r="T23" s="86">
        <v>3084.67</v>
      </c>
      <c r="U23" s="86">
        <f t="shared" si="1"/>
        <v>623.23265100804792</v>
      </c>
      <c r="V23" s="63">
        <f t="shared" si="2"/>
        <v>4155.04</v>
      </c>
      <c r="W23" s="69">
        <v>3863.53</v>
      </c>
      <c r="X23" s="65">
        <v>291.51</v>
      </c>
      <c r="Y23" s="11" t="s">
        <v>159</v>
      </c>
      <c r="Z23" s="4">
        <v>30000</v>
      </c>
      <c r="AA23" s="5"/>
      <c r="AB23" s="5"/>
    </row>
    <row r="24" spans="1:28" s="12" customFormat="1" x14ac:dyDescent="0.25">
      <c r="A24" s="10" t="s">
        <v>27</v>
      </c>
      <c r="B24" s="9" t="s">
        <v>28</v>
      </c>
      <c r="C24" s="62">
        <v>6</v>
      </c>
      <c r="D24" s="62">
        <v>5</v>
      </c>
      <c r="E24" s="62">
        <v>0</v>
      </c>
      <c r="F24" s="62">
        <v>0</v>
      </c>
      <c r="G24" s="62">
        <v>1</v>
      </c>
      <c r="H24" s="81">
        <v>212.72</v>
      </c>
      <c r="I24" s="81">
        <v>148.61000000000001</v>
      </c>
      <c r="J24" s="81">
        <v>64.11</v>
      </c>
      <c r="K24" s="81">
        <v>17.79</v>
      </c>
      <c r="L24" s="81">
        <v>0</v>
      </c>
      <c r="M24" s="91">
        <v>8120.5547194991314</v>
      </c>
      <c r="N24" s="92">
        <v>0</v>
      </c>
      <c r="O24" s="91">
        <v>26125.759999999998</v>
      </c>
      <c r="P24" s="92">
        <v>0</v>
      </c>
      <c r="Q24" s="92">
        <v>0</v>
      </c>
      <c r="R24" s="92">
        <v>0</v>
      </c>
      <c r="S24" s="86">
        <f t="shared" si="0"/>
        <v>34246.314719499132</v>
      </c>
      <c r="T24" s="86">
        <v>35687.01</v>
      </c>
      <c r="U24" s="86">
        <f t="shared" si="1"/>
        <v>1440.6952805008696</v>
      </c>
      <c r="V24" s="68">
        <f t="shared" si="2"/>
        <v>-9164.9399999999987</v>
      </c>
      <c r="W24" s="72">
        <v>-9127.1299999999992</v>
      </c>
      <c r="X24" s="68">
        <v>-37.81</v>
      </c>
      <c r="Y24" s="11" t="s">
        <v>159</v>
      </c>
      <c r="Z24" s="9">
        <v>180000</v>
      </c>
      <c r="AA24" s="11"/>
      <c r="AB24" s="11"/>
    </row>
    <row r="25" spans="1:28" x14ac:dyDescent="0.25">
      <c r="A25" s="6" t="s">
        <v>29</v>
      </c>
      <c r="B25" s="4" t="s">
        <v>30</v>
      </c>
      <c r="C25" s="64">
        <v>1</v>
      </c>
      <c r="D25" s="64">
        <v>0</v>
      </c>
      <c r="E25" s="64">
        <v>0</v>
      </c>
      <c r="F25" s="64">
        <v>0</v>
      </c>
      <c r="G25" s="64">
        <v>1</v>
      </c>
      <c r="H25" s="82">
        <v>65.2</v>
      </c>
      <c r="I25" s="82">
        <v>0</v>
      </c>
      <c r="J25" s="82">
        <v>65.2</v>
      </c>
      <c r="K25" s="82">
        <v>0</v>
      </c>
      <c r="L25" s="82">
        <v>0</v>
      </c>
      <c r="M25" s="91">
        <v>329.7924770183497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86">
        <f t="shared" si="0"/>
        <v>329.7924770183497</v>
      </c>
      <c r="T25" s="86">
        <v>6601.47</v>
      </c>
      <c r="U25" s="86">
        <f t="shared" si="1"/>
        <v>6271.6775229816503</v>
      </c>
      <c r="V25" s="63">
        <f t="shared" si="2"/>
        <v>676.82</v>
      </c>
      <c r="W25" s="69">
        <v>676.82</v>
      </c>
      <c r="X25" s="65">
        <v>0</v>
      </c>
      <c r="Y25" s="11" t="s">
        <v>159</v>
      </c>
      <c r="Z25" s="4">
        <v>50000</v>
      </c>
      <c r="AA25" s="5"/>
      <c r="AB25" s="5"/>
    </row>
    <row r="26" spans="1:28" s="12" customFormat="1" x14ac:dyDescent="0.25">
      <c r="A26" s="10" t="s">
        <v>31</v>
      </c>
      <c r="B26" s="9" t="s">
        <v>32</v>
      </c>
      <c r="C26" s="62">
        <v>11</v>
      </c>
      <c r="D26" s="62">
        <v>9</v>
      </c>
      <c r="E26" s="62">
        <v>0</v>
      </c>
      <c r="F26" s="62">
        <v>0</v>
      </c>
      <c r="G26" s="62">
        <v>2</v>
      </c>
      <c r="H26" s="81">
        <v>641.08000000000004</v>
      </c>
      <c r="I26" s="81">
        <v>395.1</v>
      </c>
      <c r="J26" s="81">
        <v>245.98</v>
      </c>
      <c r="K26" s="81">
        <v>0</v>
      </c>
      <c r="L26" s="81">
        <v>0</v>
      </c>
      <c r="M26" s="91">
        <v>17453.608882928274</v>
      </c>
      <c r="N26" s="92">
        <v>0</v>
      </c>
      <c r="O26" s="91">
        <v>7016.46</v>
      </c>
      <c r="P26" s="92">
        <v>0</v>
      </c>
      <c r="Q26" s="92">
        <v>0</v>
      </c>
      <c r="R26" s="92">
        <v>0</v>
      </c>
      <c r="S26" s="86">
        <f t="shared" si="0"/>
        <v>24470.068882928274</v>
      </c>
      <c r="T26" s="86">
        <v>33504.33</v>
      </c>
      <c r="U26" s="86">
        <f t="shared" si="1"/>
        <v>9034.2611170717282</v>
      </c>
      <c r="V26" s="63">
        <f t="shared" si="2"/>
        <v>68046.649999999994</v>
      </c>
      <c r="W26" s="67">
        <v>32829.1</v>
      </c>
      <c r="X26" s="63">
        <v>35217.550000000003</v>
      </c>
      <c r="Y26" s="11"/>
      <c r="Z26" s="9"/>
      <c r="AA26" s="35"/>
      <c r="AB26" s="9"/>
    </row>
    <row r="27" spans="1:28" x14ac:dyDescent="0.25">
      <c r="A27" s="6" t="s">
        <v>33</v>
      </c>
      <c r="B27" s="4" t="s">
        <v>34</v>
      </c>
      <c r="C27" s="64">
        <v>10</v>
      </c>
      <c r="D27" s="64">
        <v>10</v>
      </c>
      <c r="E27" s="64">
        <v>0</v>
      </c>
      <c r="F27" s="64">
        <v>0</v>
      </c>
      <c r="G27" s="64">
        <v>0</v>
      </c>
      <c r="H27" s="82">
        <v>293.92</v>
      </c>
      <c r="I27" s="82">
        <v>293.92</v>
      </c>
      <c r="J27" s="82">
        <v>0</v>
      </c>
      <c r="K27" s="82">
        <v>81</v>
      </c>
      <c r="L27" s="82">
        <v>0</v>
      </c>
      <c r="M27" s="91">
        <v>10913.959522166155</v>
      </c>
      <c r="N27" s="92">
        <v>0</v>
      </c>
      <c r="O27" s="91">
        <v>4379.66</v>
      </c>
      <c r="P27" s="92">
        <v>0</v>
      </c>
      <c r="Q27" s="92">
        <v>0</v>
      </c>
      <c r="R27" s="92">
        <v>0</v>
      </c>
      <c r="S27" s="86">
        <f t="shared" si="0"/>
        <v>15293.619522166155</v>
      </c>
      <c r="T27" s="86">
        <v>16327.58</v>
      </c>
      <c r="U27" s="86">
        <f t="shared" si="1"/>
        <v>1033.9604778338453</v>
      </c>
      <c r="V27" s="63">
        <f t="shared" si="2"/>
        <v>131592.88999999998</v>
      </c>
      <c r="W27" s="69">
        <v>61434.96</v>
      </c>
      <c r="X27" s="65">
        <v>70157.929999999993</v>
      </c>
      <c r="Y27" s="11" t="s">
        <v>159</v>
      </c>
      <c r="Z27" s="4">
        <v>100000</v>
      </c>
      <c r="AA27" s="5"/>
      <c r="AB27" s="5"/>
    </row>
    <row r="28" spans="1:28" s="12" customFormat="1" x14ac:dyDescent="0.25">
      <c r="A28" s="10" t="s">
        <v>35</v>
      </c>
      <c r="B28" s="9" t="s">
        <v>36</v>
      </c>
      <c r="C28" s="62">
        <v>17</v>
      </c>
      <c r="D28" s="62">
        <v>16</v>
      </c>
      <c r="E28" s="62">
        <v>0</v>
      </c>
      <c r="F28" s="62">
        <v>0</v>
      </c>
      <c r="G28" s="62">
        <v>1</v>
      </c>
      <c r="H28" s="81">
        <v>859.47</v>
      </c>
      <c r="I28" s="81">
        <v>840.77</v>
      </c>
      <c r="J28" s="81">
        <v>18.7</v>
      </c>
      <c r="K28" s="81">
        <v>0</v>
      </c>
      <c r="L28" s="81">
        <v>0</v>
      </c>
      <c r="M28" s="91">
        <v>28432.141851579156</v>
      </c>
      <c r="N28" s="92">
        <v>0</v>
      </c>
      <c r="O28" s="91">
        <v>10518.85</v>
      </c>
      <c r="P28" s="92">
        <v>0</v>
      </c>
      <c r="Q28" s="92">
        <v>0</v>
      </c>
      <c r="R28" s="92">
        <v>0</v>
      </c>
      <c r="S28" s="86">
        <f t="shared" si="0"/>
        <v>38950.991851579158</v>
      </c>
      <c r="T28" s="86">
        <v>54455.71</v>
      </c>
      <c r="U28" s="86">
        <f t="shared" si="1"/>
        <v>15504.718148420841</v>
      </c>
      <c r="V28" s="63">
        <f t="shared" si="2"/>
        <v>14898.07</v>
      </c>
      <c r="W28" s="67">
        <v>11853.22</v>
      </c>
      <c r="X28" s="63">
        <v>3044.85</v>
      </c>
      <c r="Y28" s="11" t="s">
        <v>159</v>
      </c>
      <c r="Z28" s="9">
        <v>250000</v>
      </c>
      <c r="AA28" s="11"/>
      <c r="AB28" s="11"/>
    </row>
    <row r="29" spans="1:28" x14ac:dyDescent="0.25">
      <c r="A29" s="6" t="s">
        <v>37</v>
      </c>
      <c r="B29" s="4" t="s">
        <v>38</v>
      </c>
      <c r="C29" s="64">
        <v>1</v>
      </c>
      <c r="D29" s="64">
        <v>1</v>
      </c>
      <c r="E29" s="64">
        <v>0</v>
      </c>
      <c r="F29" s="64">
        <v>0</v>
      </c>
      <c r="G29" s="64">
        <v>0</v>
      </c>
      <c r="H29" s="82">
        <v>109.07</v>
      </c>
      <c r="I29" s="82">
        <v>109.07</v>
      </c>
      <c r="J29" s="82">
        <v>0</v>
      </c>
      <c r="K29" s="82">
        <v>0</v>
      </c>
      <c r="L29" s="82">
        <v>0</v>
      </c>
      <c r="M29" s="91">
        <v>3252.67677865631</v>
      </c>
      <c r="N29" s="92">
        <v>0</v>
      </c>
      <c r="O29" s="91">
        <v>8411.25</v>
      </c>
      <c r="P29" s="92">
        <v>0</v>
      </c>
      <c r="Q29" s="92">
        <v>0</v>
      </c>
      <c r="R29" s="92">
        <v>0</v>
      </c>
      <c r="S29" s="86">
        <f t="shared" si="0"/>
        <v>11663.92677865631</v>
      </c>
      <c r="T29" s="86">
        <v>14889.18</v>
      </c>
      <c r="U29" s="86">
        <f t="shared" si="1"/>
        <v>3225.2532213436898</v>
      </c>
      <c r="V29" s="68">
        <f t="shared" si="2"/>
        <v>-5658.72</v>
      </c>
      <c r="W29" s="70">
        <v>-5653.66</v>
      </c>
      <c r="X29" s="71">
        <v>-5.0599999999999996</v>
      </c>
      <c r="Y29" s="11" t="s">
        <v>159</v>
      </c>
      <c r="Z29" s="4">
        <v>100000</v>
      </c>
      <c r="AA29" s="5"/>
      <c r="AB29" s="5"/>
    </row>
    <row r="30" spans="1:28" x14ac:dyDescent="0.25">
      <c r="A30" s="6" t="s">
        <v>39</v>
      </c>
      <c r="B30" s="4" t="s">
        <v>40</v>
      </c>
      <c r="C30" s="64">
        <v>4</v>
      </c>
      <c r="D30" s="64">
        <v>4</v>
      </c>
      <c r="E30" s="64">
        <v>0</v>
      </c>
      <c r="F30" s="64">
        <v>0</v>
      </c>
      <c r="G30" s="64">
        <v>0</v>
      </c>
      <c r="H30" s="82">
        <v>169.95</v>
      </c>
      <c r="I30" s="82">
        <v>169.95</v>
      </c>
      <c r="J30" s="82">
        <v>0</v>
      </c>
      <c r="K30" s="82">
        <v>0</v>
      </c>
      <c r="L30" s="82">
        <v>23.09</v>
      </c>
      <c r="M30" s="91">
        <v>6339.9258277495173</v>
      </c>
      <c r="N30" s="92">
        <v>0</v>
      </c>
      <c r="O30" s="91">
        <v>2837.21</v>
      </c>
      <c r="P30" s="92">
        <v>0</v>
      </c>
      <c r="Q30" s="92">
        <v>0</v>
      </c>
      <c r="R30" s="92">
        <v>0</v>
      </c>
      <c r="S30" s="86">
        <f t="shared" si="0"/>
        <v>9177.1358277495165</v>
      </c>
      <c r="T30" s="86">
        <v>11510.09</v>
      </c>
      <c r="U30" s="86">
        <f t="shared" si="1"/>
        <v>2332.9541722504837</v>
      </c>
      <c r="V30" s="63">
        <f t="shared" si="2"/>
        <v>30949.370000000003</v>
      </c>
      <c r="W30" s="69">
        <v>22812.080000000002</v>
      </c>
      <c r="X30" s="65">
        <v>8137.29</v>
      </c>
      <c r="Y30" s="11"/>
      <c r="Z30" s="4">
        <v>0</v>
      </c>
      <c r="AA30" s="5"/>
      <c r="AB30" s="5"/>
    </row>
    <row r="31" spans="1:28" x14ac:dyDescent="0.25">
      <c r="A31" s="6" t="s">
        <v>41</v>
      </c>
      <c r="B31" s="4" t="s">
        <v>42</v>
      </c>
      <c r="C31" s="64">
        <v>6</v>
      </c>
      <c r="D31" s="64">
        <v>6</v>
      </c>
      <c r="E31" s="64">
        <v>0</v>
      </c>
      <c r="F31" s="64">
        <v>0</v>
      </c>
      <c r="G31" s="64">
        <v>0</v>
      </c>
      <c r="H31" s="82">
        <v>243.8</v>
      </c>
      <c r="I31" s="82">
        <v>243.8</v>
      </c>
      <c r="J31" s="82">
        <v>0</v>
      </c>
      <c r="K31" s="82">
        <v>0</v>
      </c>
      <c r="L31" s="82">
        <v>0</v>
      </c>
      <c r="M31" s="91">
        <v>7204.7999370716816</v>
      </c>
      <c r="N31" s="92">
        <v>0</v>
      </c>
      <c r="O31" s="91">
        <v>5697.9</v>
      </c>
      <c r="P31" s="92">
        <v>0</v>
      </c>
      <c r="Q31" s="92">
        <v>0</v>
      </c>
      <c r="R31" s="92">
        <v>0</v>
      </c>
      <c r="S31" s="86">
        <f t="shared" si="0"/>
        <v>12902.69993707168</v>
      </c>
      <c r="T31" s="86">
        <v>18745.98</v>
      </c>
      <c r="U31" s="86">
        <f t="shared" si="1"/>
        <v>5843.2800629283192</v>
      </c>
      <c r="V31" s="63">
        <f t="shared" si="2"/>
        <v>14929.38</v>
      </c>
      <c r="W31" s="69">
        <v>9842.2999999999993</v>
      </c>
      <c r="X31" s="65">
        <v>5087.08</v>
      </c>
      <c r="Y31" s="11" t="s">
        <v>159</v>
      </c>
      <c r="Z31" s="4">
        <v>150000</v>
      </c>
      <c r="AA31" s="5"/>
      <c r="AB31" s="5"/>
    </row>
    <row r="32" spans="1:28" x14ac:dyDescent="0.25">
      <c r="A32" s="6" t="s">
        <v>43</v>
      </c>
      <c r="B32" s="4" t="s">
        <v>44</v>
      </c>
      <c r="C32" s="64">
        <v>19</v>
      </c>
      <c r="D32" s="64">
        <v>18</v>
      </c>
      <c r="E32" s="64">
        <v>0</v>
      </c>
      <c r="F32" s="64">
        <v>0</v>
      </c>
      <c r="G32" s="64">
        <v>1</v>
      </c>
      <c r="H32" s="82">
        <v>924.26</v>
      </c>
      <c r="I32" s="82">
        <v>896.26</v>
      </c>
      <c r="J32" s="82">
        <v>28</v>
      </c>
      <c r="K32" s="82">
        <v>0</v>
      </c>
      <c r="L32" s="82">
        <v>0</v>
      </c>
      <c r="M32" s="91">
        <v>30203.06849400276</v>
      </c>
      <c r="N32" s="92">
        <v>0</v>
      </c>
      <c r="O32" s="91">
        <v>19806.099999999999</v>
      </c>
      <c r="P32" s="92">
        <v>0</v>
      </c>
      <c r="Q32" s="92">
        <v>0</v>
      </c>
      <c r="R32" s="92">
        <v>0</v>
      </c>
      <c r="S32" s="86">
        <f t="shared" si="0"/>
        <v>50009.168494002763</v>
      </c>
      <c r="T32" s="86">
        <v>69286.3</v>
      </c>
      <c r="U32" s="86">
        <f t="shared" si="1"/>
        <v>19277.13150599724</v>
      </c>
      <c r="V32" s="63">
        <f t="shared" si="2"/>
        <v>87863.959999999992</v>
      </c>
      <c r="W32" s="69">
        <v>33783.01</v>
      </c>
      <c r="X32" s="65">
        <v>54080.95</v>
      </c>
      <c r="Y32" s="11" t="s">
        <v>159</v>
      </c>
      <c r="Z32" s="4">
        <v>300000</v>
      </c>
      <c r="AA32" s="5"/>
      <c r="AB32" s="5"/>
    </row>
    <row r="33" spans="1:28" x14ac:dyDescent="0.25">
      <c r="A33" s="6" t="s">
        <v>45</v>
      </c>
      <c r="B33" s="4" t="s">
        <v>46</v>
      </c>
      <c r="C33" s="64">
        <v>4</v>
      </c>
      <c r="D33" s="64">
        <v>4</v>
      </c>
      <c r="E33" s="64">
        <v>0</v>
      </c>
      <c r="F33" s="64">
        <v>0</v>
      </c>
      <c r="G33" s="64">
        <v>0</v>
      </c>
      <c r="H33" s="82">
        <v>229.45</v>
      </c>
      <c r="I33" s="82">
        <v>229.45</v>
      </c>
      <c r="J33" s="82">
        <v>0</v>
      </c>
      <c r="K33" s="82">
        <v>0</v>
      </c>
      <c r="L33" s="82">
        <v>0</v>
      </c>
      <c r="M33" s="91">
        <v>6574.6557262555261</v>
      </c>
      <c r="N33" s="92">
        <v>0</v>
      </c>
      <c r="O33" s="91">
        <v>2723.12</v>
      </c>
      <c r="P33" s="92">
        <v>0</v>
      </c>
      <c r="Q33" s="92">
        <v>0</v>
      </c>
      <c r="R33" s="92">
        <v>0</v>
      </c>
      <c r="S33" s="86">
        <f t="shared" si="0"/>
        <v>9297.775726255526</v>
      </c>
      <c r="T33" s="86">
        <v>14879.84</v>
      </c>
      <c r="U33" s="86">
        <f t="shared" si="1"/>
        <v>5582.0642737444741</v>
      </c>
      <c r="V33" s="68">
        <f t="shared" si="2"/>
        <v>-0.12999999999999545</v>
      </c>
      <c r="W33" s="70">
        <v>-319.56</v>
      </c>
      <c r="X33" s="65">
        <v>319.43</v>
      </c>
      <c r="Y33" s="11" t="s">
        <v>159</v>
      </c>
      <c r="Z33" s="4">
        <v>150000</v>
      </c>
      <c r="AA33" s="5"/>
      <c r="AB33" s="5"/>
    </row>
    <row r="34" spans="1:28" x14ac:dyDescent="0.25">
      <c r="A34" s="6" t="s">
        <v>47</v>
      </c>
      <c r="B34" s="4" t="s">
        <v>49</v>
      </c>
      <c r="C34" s="64">
        <v>6</v>
      </c>
      <c r="D34" s="64">
        <v>6</v>
      </c>
      <c r="E34" s="64">
        <v>0</v>
      </c>
      <c r="F34" s="64">
        <v>0</v>
      </c>
      <c r="G34" s="64">
        <v>0</v>
      </c>
      <c r="H34" s="82">
        <v>273.83999999999997</v>
      </c>
      <c r="I34" s="82">
        <v>273.83999999999997</v>
      </c>
      <c r="J34" s="82">
        <v>0</v>
      </c>
      <c r="K34" s="82">
        <v>0</v>
      </c>
      <c r="L34" s="82">
        <v>0</v>
      </c>
      <c r="M34" s="91">
        <v>8372.6984034770685</v>
      </c>
      <c r="N34" s="92">
        <v>0</v>
      </c>
      <c r="O34" s="91">
        <v>5362.23</v>
      </c>
      <c r="P34" s="92">
        <v>0</v>
      </c>
      <c r="Q34" s="92">
        <v>0</v>
      </c>
      <c r="R34" s="92">
        <v>0</v>
      </c>
      <c r="S34" s="86">
        <f t="shared" si="0"/>
        <v>13734.928403477068</v>
      </c>
      <c r="T34" s="86">
        <v>19512.63</v>
      </c>
      <c r="U34" s="86">
        <f t="shared" si="1"/>
        <v>5777.701596522933</v>
      </c>
      <c r="V34" s="63">
        <f t="shared" si="2"/>
        <v>104657.8</v>
      </c>
      <c r="W34" s="69">
        <v>64279.73</v>
      </c>
      <c r="X34" s="65">
        <v>40378.07</v>
      </c>
      <c r="Y34" s="11" t="s">
        <v>159</v>
      </c>
      <c r="Z34" s="4">
        <v>50000</v>
      </c>
      <c r="AA34" s="5"/>
      <c r="AB34" s="5"/>
    </row>
    <row r="35" spans="1:28" x14ac:dyDescent="0.25">
      <c r="A35" s="6" t="s">
        <v>48</v>
      </c>
      <c r="B35" s="4" t="s">
        <v>51</v>
      </c>
      <c r="C35" s="64">
        <v>1</v>
      </c>
      <c r="D35" s="64">
        <v>1</v>
      </c>
      <c r="E35" s="64">
        <v>0</v>
      </c>
      <c r="F35" s="64">
        <v>0</v>
      </c>
      <c r="G35" s="64">
        <v>0</v>
      </c>
      <c r="H35" s="82">
        <v>50</v>
      </c>
      <c r="I35" s="82">
        <v>50</v>
      </c>
      <c r="J35" s="82">
        <v>0</v>
      </c>
      <c r="K35" s="82">
        <v>0</v>
      </c>
      <c r="L35" s="82">
        <v>0</v>
      </c>
      <c r="M35" s="91">
        <v>1424.8422676521086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86">
        <f t="shared" si="0"/>
        <v>1424.8422676521086</v>
      </c>
      <c r="T35" s="86">
        <v>1962</v>
      </c>
      <c r="U35" s="86">
        <f t="shared" si="1"/>
        <v>537.1577323478914</v>
      </c>
      <c r="V35" s="63">
        <f t="shared" si="2"/>
        <v>5.0599999999999996</v>
      </c>
      <c r="W35" s="70">
        <v>-6.38</v>
      </c>
      <c r="X35" s="65">
        <v>11.44</v>
      </c>
      <c r="Y35" s="11" t="s">
        <v>159</v>
      </c>
      <c r="Z35" s="4">
        <v>120000</v>
      </c>
      <c r="AA35" s="5"/>
      <c r="AB35" s="5"/>
    </row>
    <row r="36" spans="1:28" s="22" customFormat="1" x14ac:dyDescent="0.25">
      <c r="A36" s="115" t="s">
        <v>52</v>
      </c>
      <c r="B36" s="116"/>
      <c r="C36" s="66">
        <f t="shared" ref="C36:J36" si="3">SUM(C11:C35)</f>
        <v>181</v>
      </c>
      <c r="D36" s="66">
        <f t="shared" si="3"/>
        <v>170</v>
      </c>
      <c r="E36" s="66">
        <f t="shared" si="3"/>
        <v>0</v>
      </c>
      <c r="F36" s="66">
        <f t="shared" si="3"/>
        <v>0</v>
      </c>
      <c r="G36" s="66">
        <f t="shared" si="3"/>
        <v>11</v>
      </c>
      <c r="H36" s="83">
        <f t="shared" si="3"/>
        <v>8976.9700000000012</v>
      </c>
      <c r="I36" s="83">
        <f t="shared" si="3"/>
        <v>7956.2500000000009</v>
      </c>
      <c r="J36" s="83">
        <f t="shared" si="3"/>
        <v>1020.7200000000001</v>
      </c>
      <c r="K36" s="83">
        <f>SUM(K11:K35)</f>
        <v>388.25000000000006</v>
      </c>
      <c r="L36" s="83">
        <f>SUM(L11:L35)</f>
        <v>88.7</v>
      </c>
      <c r="M36" s="94">
        <f>SUM(M11:M35)</f>
        <v>292331.06800489896</v>
      </c>
      <c r="N36" s="95">
        <v>0</v>
      </c>
      <c r="O36" s="94">
        <f>SUM(O11:O35)</f>
        <v>225854.72</v>
      </c>
      <c r="P36" s="95">
        <v>0</v>
      </c>
      <c r="Q36" s="95">
        <v>0</v>
      </c>
      <c r="R36" s="95">
        <v>0</v>
      </c>
      <c r="S36" s="89">
        <f t="shared" si="0"/>
        <v>518185.78800489893</v>
      </c>
      <c r="T36" s="89">
        <f>SUM(T11:T35)</f>
        <v>740535.37</v>
      </c>
      <c r="U36" s="89">
        <f>SUM(U11:U35)</f>
        <v>222349.58199510106</v>
      </c>
      <c r="V36" s="73">
        <f>SUM(V11:V35)</f>
        <v>1247050.7500000002</v>
      </c>
      <c r="W36" s="74">
        <f>SUM(W11:W35)</f>
        <v>761466.09999999974</v>
      </c>
      <c r="X36" s="75">
        <f>SUM(X11:X35)</f>
        <v>485584.64999999997</v>
      </c>
      <c r="Y36" s="15"/>
      <c r="Z36" s="14">
        <f>SUM(Z11:Z35)</f>
        <v>3360000</v>
      </c>
      <c r="AA36" s="27"/>
      <c r="AB36" s="27"/>
    </row>
    <row r="37" spans="1:28" x14ac:dyDescent="0.25">
      <c r="A37" s="131" t="s">
        <v>53</v>
      </c>
      <c r="B37" s="132"/>
      <c r="C37" s="28"/>
      <c r="D37" s="28"/>
      <c r="E37" s="28"/>
      <c r="F37" s="28"/>
      <c r="G37" s="28"/>
      <c r="H37" s="29"/>
      <c r="I37" s="29"/>
      <c r="J37" s="29"/>
      <c r="K37" s="29"/>
      <c r="L37" s="29"/>
      <c r="M37" s="30"/>
      <c r="N37" s="29"/>
      <c r="O37" s="29"/>
      <c r="P37" s="29"/>
      <c r="Q37" s="29"/>
      <c r="R37" s="29"/>
      <c r="S37" s="29"/>
      <c r="T37" s="29"/>
      <c r="U37" s="104"/>
      <c r="V37" s="105"/>
      <c r="W37" s="105"/>
      <c r="X37" s="105"/>
      <c r="Y37" s="105"/>
      <c r="Z37" s="105"/>
      <c r="AA37" s="105"/>
      <c r="AB37" s="106"/>
    </row>
    <row r="38" spans="1:28" x14ac:dyDescent="0.25">
      <c r="A38" s="6" t="s">
        <v>50</v>
      </c>
      <c r="B38" s="4" t="s">
        <v>55</v>
      </c>
      <c r="C38" s="64">
        <v>1</v>
      </c>
      <c r="D38" s="64">
        <v>0</v>
      </c>
      <c r="E38" s="64">
        <v>0</v>
      </c>
      <c r="F38" s="64">
        <v>0</v>
      </c>
      <c r="G38" s="64">
        <v>1</v>
      </c>
      <c r="H38" s="82">
        <v>239.14</v>
      </c>
      <c r="I38" s="82">
        <v>0</v>
      </c>
      <c r="J38" s="82">
        <v>239.14</v>
      </c>
      <c r="K38" s="82">
        <v>0</v>
      </c>
      <c r="L38" s="82">
        <v>0</v>
      </c>
      <c r="M38" s="91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87">
        <v>0</v>
      </c>
      <c r="T38" s="87">
        <v>0</v>
      </c>
      <c r="U38" s="87">
        <v>0</v>
      </c>
      <c r="V38" s="63">
        <f t="shared" ref="V38:V41" si="4">SUM(W38:X38)</f>
        <v>0</v>
      </c>
      <c r="W38" s="69">
        <v>0</v>
      </c>
      <c r="X38" s="69">
        <v>0</v>
      </c>
      <c r="Y38" s="11" t="s">
        <v>159</v>
      </c>
      <c r="Z38" s="4">
        <v>200000</v>
      </c>
      <c r="AA38" s="5"/>
      <c r="AB38" s="5"/>
    </row>
    <row r="39" spans="1:28" x14ac:dyDescent="0.25">
      <c r="A39" s="6" t="s">
        <v>54</v>
      </c>
      <c r="B39" s="4" t="s">
        <v>57</v>
      </c>
      <c r="C39" s="64">
        <v>1</v>
      </c>
      <c r="D39" s="64">
        <v>1</v>
      </c>
      <c r="E39" s="64">
        <v>0</v>
      </c>
      <c r="F39" s="64">
        <v>0</v>
      </c>
      <c r="G39" s="64">
        <v>0</v>
      </c>
      <c r="H39" s="82">
        <v>88.06</v>
      </c>
      <c r="I39" s="82">
        <v>88.06</v>
      </c>
      <c r="J39" s="82">
        <v>0</v>
      </c>
      <c r="K39" s="82">
        <v>0</v>
      </c>
      <c r="L39" s="82">
        <v>0</v>
      </c>
      <c r="M39" s="91">
        <v>152.19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87">
        <f>SUM(M39:R39)</f>
        <v>152.19</v>
      </c>
      <c r="T39" s="87">
        <v>0</v>
      </c>
      <c r="U39" s="87">
        <f>SUM(T39-S39)</f>
        <v>-152.19</v>
      </c>
      <c r="V39" s="63">
        <f t="shared" si="4"/>
        <v>0</v>
      </c>
      <c r="W39" s="69">
        <v>0</v>
      </c>
      <c r="X39" s="69">
        <v>0</v>
      </c>
      <c r="Y39" s="5" t="s">
        <v>160</v>
      </c>
      <c r="Z39" s="4">
        <v>300000</v>
      </c>
      <c r="AA39" s="5"/>
      <c r="AB39" s="5"/>
    </row>
    <row r="40" spans="1:28" x14ac:dyDescent="0.25">
      <c r="A40" s="6" t="s">
        <v>56</v>
      </c>
      <c r="B40" s="4" t="s">
        <v>59</v>
      </c>
      <c r="C40" s="64">
        <v>8</v>
      </c>
      <c r="D40" s="64">
        <v>8</v>
      </c>
      <c r="E40" s="64">
        <v>0</v>
      </c>
      <c r="F40" s="64">
        <v>0</v>
      </c>
      <c r="G40" s="64">
        <v>0</v>
      </c>
      <c r="H40" s="82">
        <v>388.71</v>
      </c>
      <c r="I40" s="82">
        <v>388.71</v>
      </c>
      <c r="J40" s="82">
        <v>0</v>
      </c>
      <c r="K40" s="82">
        <v>0</v>
      </c>
      <c r="L40" s="82">
        <v>0</v>
      </c>
      <c r="M40" s="91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87">
        <v>0</v>
      </c>
      <c r="T40" s="87">
        <v>0</v>
      </c>
      <c r="U40" s="87">
        <v>0</v>
      </c>
      <c r="V40" s="63">
        <f t="shared" si="4"/>
        <v>0</v>
      </c>
      <c r="W40" s="69">
        <v>0</v>
      </c>
      <c r="X40" s="69">
        <v>0</v>
      </c>
      <c r="Y40" s="5"/>
      <c r="Z40" s="4"/>
      <c r="AA40" s="5"/>
      <c r="AB40" s="5"/>
    </row>
    <row r="41" spans="1:28" s="22" customFormat="1" x14ac:dyDescent="0.25">
      <c r="A41" s="115" t="s">
        <v>52</v>
      </c>
      <c r="B41" s="116"/>
      <c r="C41" s="66">
        <f t="shared" ref="C41:J41" si="5">SUM(C38:C40)</f>
        <v>10</v>
      </c>
      <c r="D41" s="66">
        <f t="shared" si="5"/>
        <v>9</v>
      </c>
      <c r="E41" s="66">
        <f t="shared" si="5"/>
        <v>0</v>
      </c>
      <c r="F41" s="66">
        <f t="shared" si="5"/>
        <v>0</v>
      </c>
      <c r="G41" s="66">
        <f t="shared" si="5"/>
        <v>1</v>
      </c>
      <c r="H41" s="83">
        <f t="shared" si="5"/>
        <v>715.91</v>
      </c>
      <c r="I41" s="83">
        <f t="shared" si="5"/>
        <v>476.77</v>
      </c>
      <c r="J41" s="83">
        <f t="shared" si="5"/>
        <v>239.14</v>
      </c>
      <c r="K41" s="83">
        <v>0</v>
      </c>
      <c r="L41" s="83">
        <v>0</v>
      </c>
      <c r="M41" s="95">
        <f>SUM(M38:M40)</f>
        <v>152.19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0">
        <f>SUM(S38:S40)</f>
        <v>152.19</v>
      </c>
      <c r="T41" s="90">
        <v>0</v>
      </c>
      <c r="U41" s="90">
        <f>SUM(U38:U40)</f>
        <v>-152.19</v>
      </c>
      <c r="V41" s="73">
        <f t="shared" si="4"/>
        <v>0</v>
      </c>
      <c r="W41" s="74">
        <v>0</v>
      </c>
      <c r="X41" s="74">
        <v>0</v>
      </c>
      <c r="Y41" s="27"/>
      <c r="Z41" s="14">
        <f>SUM(Z36:Z40)</f>
        <v>3860000</v>
      </c>
      <c r="AA41" s="27"/>
      <c r="AB41" s="27"/>
    </row>
    <row r="42" spans="1:28" x14ac:dyDescent="0.25">
      <c r="A42" s="32" t="s">
        <v>61</v>
      </c>
      <c r="B42" s="33"/>
      <c r="C42" s="34"/>
      <c r="D42" s="34"/>
      <c r="E42" s="34"/>
      <c r="F42" s="34"/>
      <c r="G42" s="34"/>
      <c r="H42" s="33"/>
      <c r="I42" s="33"/>
      <c r="J42" s="33"/>
      <c r="K42" s="33"/>
      <c r="L42" s="33"/>
      <c r="N42" s="33"/>
      <c r="O42" s="33"/>
      <c r="P42" s="33"/>
      <c r="Q42" s="33"/>
      <c r="R42" s="33"/>
      <c r="S42" s="33"/>
      <c r="T42" s="33"/>
      <c r="U42" s="101"/>
      <c r="V42" s="102"/>
      <c r="W42" s="102"/>
      <c r="X42" s="102"/>
      <c r="Y42" s="102"/>
      <c r="Z42" s="102"/>
      <c r="AA42" s="102"/>
      <c r="AB42" s="103"/>
    </row>
    <row r="43" spans="1:28" x14ac:dyDescent="0.25">
      <c r="A43" s="6" t="s">
        <v>2</v>
      </c>
      <c r="B43" s="4" t="s">
        <v>62</v>
      </c>
      <c r="C43" s="64">
        <v>6</v>
      </c>
      <c r="D43" s="64">
        <v>0</v>
      </c>
      <c r="E43" s="64">
        <v>0</v>
      </c>
      <c r="F43" s="64">
        <v>0</v>
      </c>
      <c r="G43" s="64">
        <v>0</v>
      </c>
      <c r="H43" s="82">
        <v>207.04</v>
      </c>
      <c r="I43" s="82">
        <v>0</v>
      </c>
      <c r="J43" s="82">
        <v>0</v>
      </c>
      <c r="K43" s="82">
        <v>0</v>
      </c>
      <c r="L43" s="82">
        <v>0</v>
      </c>
      <c r="M43" s="91">
        <v>247.56</v>
      </c>
      <c r="N43" s="92">
        <v>0</v>
      </c>
      <c r="O43" s="92">
        <v>21.11</v>
      </c>
      <c r="P43" s="92">
        <v>255.01</v>
      </c>
      <c r="Q43" s="93">
        <v>453</v>
      </c>
      <c r="R43" s="92">
        <v>260.89</v>
      </c>
      <c r="S43" s="86">
        <f>SUM(M43:R43)</f>
        <v>1237.5700000000002</v>
      </c>
      <c r="T43" s="88">
        <v>811</v>
      </c>
      <c r="U43" s="86">
        <f>T43-S43</f>
        <v>-426.57000000000016</v>
      </c>
      <c r="V43" s="63">
        <f t="shared" ref="V43:V93" si="6">SUM(W43:X43)</f>
        <v>0</v>
      </c>
      <c r="W43" s="69">
        <v>0</v>
      </c>
      <c r="X43" s="69">
        <v>0</v>
      </c>
      <c r="Y43" s="5"/>
      <c r="Z43" s="4"/>
      <c r="AA43" s="5"/>
      <c r="AB43" s="5"/>
    </row>
    <row r="44" spans="1:28" x14ac:dyDescent="0.25">
      <c r="A44" s="6" t="s">
        <v>4</v>
      </c>
      <c r="B44" s="4" t="s">
        <v>63</v>
      </c>
      <c r="C44" s="64">
        <v>1</v>
      </c>
      <c r="D44" s="64">
        <v>1</v>
      </c>
      <c r="E44" s="64">
        <v>0</v>
      </c>
      <c r="F44" s="64">
        <v>0</v>
      </c>
      <c r="G44" s="64">
        <v>0</v>
      </c>
      <c r="H44" s="82">
        <v>38.5</v>
      </c>
      <c r="I44" s="82">
        <v>38.5</v>
      </c>
      <c r="J44" s="82">
        <v>0</v>
      </c>
      <c r="K44" s="82">
        <v>0</v>
      </c>
      <c r="L44" s="82">
        <v>0</v>
      </c>
      <c r="M44" s="91">
        <v>718.52395549819266</v>
      </c>
      <c r="N44" s="92">
        <v>0</v>
      </c>
      <c r="O44" s="92">
        <v>0</v>
      </c>
      <c r="P44" s="93">
        <v>1486.1</v>
      </c>
      <c r="Q44" s="93">
        <v>962.5</v>
      </c>
      <c r="R44" s="91">
        <v>1740.48</v>
      </c>
      <c r="S44" s="86">
        <f>SUM(M44:R44)</f>
        <v>4907.6039554981926</v>
      </c>
      <c r="T44" s="86">
        <v>3791.6</v>
      </c>
      <c r="U44" s="86">
        <f t="shared" ref="U44:U93" si="7">T44-S44</f>
        <v>-1116.0039554981927</v>
      </c>
      <c r="V44" s="63">
        <f t="shared" si="6"/>
        <v>27041.469999999998</v>
      </c>
      <c r="W44" s="69">
        <v>23478.17</v>
      </c>
      <c r="X44" s="69">
        <v>3563.3</v>
      </c>
      <c r="Y44" s="5"/>
      <c r="Z44" s="4"/>
      <c r="AA44" s="5"/>
      <c r="AB44" s="5"/>
    </row>
    <row r="45" spans="1:28" x14ac:dyDescent="0.25">
      <c r="A45" s="6" t="s">
        <v>5</v>
      </c>
      <c r="B45" s="4" t="s">
        <v>64</v>
      </c>
      <c r="C45" s="64">
        <v>3</v>
      </c>
      <c r="D45" s="64">
        <v>3</v>
      </c>
      <c r="E45" s="64">
        <v>0</v>
      </c>
      <c r="F45" s="64">
        <v>0</v>
      </c>
      <c r="G45" s="64">
        <v>0</v>
      </c>
      <c r="H45" s="82">
        <v>108.2</v>
      </c>
      <c r="I45" s="82">
        <v>108.2</v>
      </c>
      <c r="J45" s="82">
        <v>0</v>
      </c>
      <c r="K45" s="82">
        <v>18</v>
      </c>
      <c r="L45" s="82">
        <v>0</v>
      </c>
      <c r="M45" s="91">
        <v>2250.8409346728431</v>
      </c>
      <c r="N45" s="92">
        <v>0</v>
      </c>
      <c r="O45" s="92">
        <v>0</v>
      </c>
      <c r="P45" s="91">
        <v>4762.9399999999996</v>
      </c>
      <c r="Q45" s="91">
        <v>7264.79</v>
      </c>
      <c r="R45" s="91">
        <v>3523.55</v>
      </c>
      <c r="S45" s="86">
        <f t="shared" ref="S45:S93" si="8">SUM(M45:R45)</f>
        <v>17802.120934672843</v>
      </c>
      <c r="T45" s="86">
        <v>12903.96</v>
      </c>
      <c r="U45" s="86">
        <f t="shared" si="7"/>
        <v>-4898.1609346728437</v>
      </c>
      <c r="V45" s="63">
        <f t="shared" si="6"/>
        <v>798.07</v>
      </c>
      <c r="W45" s="69">
        <v>752.98</v>
      </c>
      <c r="X45" s="69">
        <v>45.09</v>
      </c>
      <c r="Y45" s="5"/>
      <c r="Z45" s="4"/>
      <c r="AA45" s="5"/>
      <c r="AB45" s="5"/>
    </row>
    <row r="46" spans="1:28" x14ac:dyDescent="0.25">
      <c r="A46" s="6" t="s">
        <v>7</v>
      </c>
      <c r="B46" s="4" t="s">
        <v>65</v>
      </c>
      <c r="C46" s="64">
        <v>9</v>
      </c>
      <c r="D46" s="64">
        <v>2</v>
      </c>
      <c r="E46" s="64">
        <v>0</v>
      </c>
      <c r="F46" s="64">
        <v>0</v>
      </c>
      <c r="G46" s="64">
        <v>0</v>
      </c>
      <c r="H46" s="82">
        <v>347</v>
      </c>
      <c r="I46" s="82">
        <v>74</v>
      </c>
      <c r="J46" s="82">
        <v>0</v>
      </c>
      <c r="K46" s="82">
        <v>0</v>
      </c>
      <c r="L46" s="82">
        <v>0</v>
      </c>
      <c r="M46" s="91">
        <v>1375.9539664121107</v>
      </c>
      <c r="N46" s="92">
        <v>0</v>
      </c>
      <c r="O46" s="92">
        <v>0</v>
      </c>
      <c r="P46" s="91">
        <v>1394.16</v>
      </c>
      <c r="Q46" s="91">
        <v>3019.2</v>
      </c>
      <c r="R46" s="91">
        <v>2183.11</v>
      </c>
      <c r="S46" s="86">
        <f t="shared" si="8"/>
        <v>7972.4239664121105</v>
      </c>
      <c r="T46" s="86">
        <v>6434.77</v>
      </c>
      <c r="U46" s="86">
        <f t="shared" si="7"/>
        <v>-1537.6539664121101</v>
      </c>
      <c r="V46" s="63">
        <f t="shared" si="6"/>
        <v>11976.59</v>
      </c>
      <c r="W46" s="69">
        <v>10270.94</v>
      </c>
      <c r="X46" s="69">
        <v>1705.65</v>
      </c>
      <c r="Y46" s="5"/>
      <c r="Z46" s="4"/>
      <c r="AA46" s="5"/>
      <c r="AB46" s="5"/>
    </row>
    <row r="47" spans="1:28" x14ac:dyDescent="0.25">
      <c r="A47" s="6" t="s">
        <v>9</v>
      </c>
      <c r="B47" s="4" t="s">
        <v>66</v>
      </c>
      <c r="C47" s="64">
        <v>2</v>
      </c>
      <c r="D47" s="64">
        <v>2</v>
      </c>
      <c r="E47" s="64">
        <v>0</v>
      </c>
      <c r="F47" s="64">
        <v>0</v>
      </c>
      <c r="G47" s="64">
        <v>0</v>
      </c>
      <c r="H47" s="82">
        <v>113.3</v>
      </c>
      <c r="I47" s="82">
        <v>113.3</v>
      </c>
      <c r="J47" s="82">
        <v>0</v>
      </c>
      <c r="K47" s="82">
        <v>0</v>
      </c>
      <c r="L47" s="82">
        <v>0</v>
      </c>
      <c r="M47" s="91">
        <v>2634.29364046611</v>
      </c>
      <c r="N47" s="92">
        <v>0</v>
      </c>
      <c r="O47" s="92">
        <v>459.61</v>
      </c>
      <c r="P47" s="92">
        <v>0</v>
      </c>
      <c r="Q47" s="92">
        <v>0</v>
      </c>
      <c r="R47" s="92">
        <v>0</v>
      </c>
      <c r="S47" s="86">
        <f t="shared" si="8"/>
        <v>3093.9036404661101</v>
      </c>
      <c r="T47" s="86">
        <v>6218.53</v>
      </c>
      <c r="U47" s="86">
        <f t="shared" si="7"/>
        <v>3124.6263595338896</v>
      </c>
      <c r="V47" s="63">
        <f t="shared" si="6"/>
        <v>107643.45</v>
      </c>
      <c r="W47" s="69">
        <v>65216.46</v>
      </c>
      <c r="X47" s="69">
        <v>42426.99</v>
      </c>
      <c r="Y47" s="5"/>
      <c r="Z47" s="4"/>
      <c r="AA47" s="5"/>
      <c r="AB47" s="5"/>
    </row>
    <row r="48" spans="1:28" x14ac:dyDescent="0.25">
      <c r="A48" s="6" t="s">
        <v>11</v>
      </c>
      <c r="B48" s="4" t="s">
        <v>67</v>
      </c>
      <c r="C48" s="64">
        <v>60</v>
      </c>
      <c r="D48" s="64">
        <v>5</v>
      </c>
      <c r="E48" s="64">
        <v>0</v>
      </c>
      <c r="F48" s="64">
        <v>0</v>
      </c>
      <c r="G48" s="64">
        <v>0</v>
      </c>
      <c r="H48" s="82">
        <v>2449.92</v>
      </c>
      <c r="I48" s="82">
        <v>196.04</v>
      </c>
      <c r="J48" s="82">
        <v>0</v>
      </c>
      <c r="K48" s="82">
        <v>0</v>
      </c>
      <c r="L48" s="82">
        <v>0</v>
      </c>
      <c r="M48" s="91">
        <v>4502.402832100408</v>
      </c>
      <c r="N48" s="92">
        <v>0</v>
      </c>
      <c r="O48" s="92">
        <v>0</v>
      </c>
      <c r="P48" s="91">
        <v>3732.23</v>
      </c>
      <c r="Q48" s="91">
        <v>4704.96</v>
      </c>
      <c r="R48" s="91">
        <v>24744.47</v>
      </c>
      <c r="S48" s="86">
        <f t="shared" si="8"/>
        <v>37684.062832100404</v>
      </c>
      <c r="T48" s="86">
        <v>32193.08</v>
      </c>
      <c r="U48" s="86">
        <f t="shared" si="7"/>
        <v>-5490.9828321004024</v>
      </c>
      <c r="V48" s="63">
        <f t="shared" si="6"/>
        <v>16210.55</v>
      </c>
      <c r="W48" s="67">
        <v>16127.22</v>
      </c>
      <c r="X48" s="67">
        <v>83.33</v>
      </c>
      <c r="Y48" s="5"/>
      <c r="Z48" s="4"/>
      <c r="AA48" s="5"/>
      <c r="AB48" s="5"/>
    </row>
    <row r="49" spans="1:28" s="12" customFormat="1" x14ac:dyDescent="0.25">
      <c r="A49" s="10" t="s">
        <v>13</v>
      </c>
      <c r="B49" s="9" t="s">
        <v>145</v>
      </c>
      <c r="C49" s="62">
        <v>1</v>
      </c>
      <c r="D49" s="62">
        <v>1</v>
      </c>
      <c r="E49" s="62">
        <v>0</v>
      </c>
      <c r="F49" s="62">
        <v>0</v>
      </c>
      <c r="G49" s="62">
        <v>0</v>
      </c>
      <c r="H49" s="81">
        <v>59.9</v>
      </c>
      <c r="I49" s="81">
        <v>59.9</v>
      </c>
      <c r="J49" s="81">
        <v>0</v>
      </c>
      <c r="K49" s="81">
        <v>0</v>
      </c>
      <c r="L49" s="81">
        <v>0</v>
      </c>
      <c r="M49" s="91">
        <v>1143.3594268660192</v>
      </c>
      <c r="N49" s="92">
        <v>0</v>
      </c>
      <c r="O49" s="92">
        <v>1771.83</v>
      </c>
      <c r="P49" s="92">
        <v>0</v>
      </c>
      <c r="Q49" s="92">
        <v>0</v>
      </c>
      <c r="R49" s="92">
        <v>0</v>
      </c>
      <c r="S49" s="86">
        <f t="shared" si="8"/>
        <v>2915.1894268660189</v>
      </c>
      <c r="T49" s="86">
        <v>4977.63</v>
      </c>
      <c r="U49" s="86">
        <f t="shared" si="7"/>
        <v>2062.4405731339812</v>
      </c>
      <c r="V49" s="63">
        <f t="shared" si="6"/>
        <v>2136.5100000000002</v>
      </c>
      <c r="W49" s="72">
        <v>-249.49</v>
      </c>
      <c r="X49" s="67">
        <v>2386</v>
      </c>
      <c r="Y49" s="11"/>
      <c r="Z49" s="9"/>
      <c r="AA49" s="11"/>
      <c r="AB49" s="11"/>
    </row>
    <row r="50" spans="1:28" s="12" customFormat="1" x14ac:dyDescent="0.25">
      <c r="A50" s="10" t="s">
        <v>15</v>
      </c>
      <c r="B50" s="9" t="s">
        <v>68</v>
      </c>
      <c r="C50" s="62">
        <v>5</v>
      </c>
      <c r="D50" s="62">
        <v>2</v>
      </c>
      <c r="E50" s="62">
        <v>0</v>
      </c>
      <c r="F50" s="62">
        <v>0</v>
      </c>
      <c r="G50" s="62">
        <v>0</v>
      </c>
      <c r="H50" s="81">
        <v>240.2</v>
      </c>
      <c r="I50" s="81">
        <v>66.22</v>
      </c>
      <c r="J50" s="81">
        <v>0</v>
      </c>
      <c r="K50" s="81">
        <v>0</v>
      </c>
      <c r="L50" s="81">
        <v>0</v>
      </c>
      <c r="M50" s="91">
        <v>1233.1216034568915</v>
      </c>
      <c r="N50" s="92">
        <v>0</v>
      </c>
      <c r="O50" s="92">
        <v>0</v>
      </c>
      <c r="P50" s="91">
        <v>1589.28</v>
      </c>
      <c r="Q50" s="91">
        <v>16687.439999999999</v>
      </c>
      <c r="R50" s="91">
        <v>1708.05</v>
      </c>
      <c r="S50" s="86">
        <f t="shared" si="8"/>
        <v>21217.89160345689</v>
      </c>
      <c r="T50" s="86">
        <v>18004.080000000002</v>
      </c>
      <c r="U50" s="86">
        <f t="shared" si="7"/>
        <v>-3213.8116034568884</v>
      </c>
      <c r="V50" s="63">
        <f t="shared" si="6"/>
        <v>69828.38</v>
      </c>
      <c r="W50" s="67">
        <v>36948.17</v>
      </c>
      <c r="X50" s="67">
        <v>32880.21</v>
      </c>
      <c r="Y50" s="11"/>
      <c r="Z50" s="9"/>
      <c r="AA50" s="11"/>
      <c r="AB50" s="11"/>
    </row>
    <row r="51" spans="1:28" s="12" customFormat="1" x14ac:dyDescent="0.25">
      <c r="A51" s="10" t="s">
        <v>17</v>
      </c>
      <c r="B51" s="9" t="s">
        <v>69</v>
      </c>
      <c r="C51" s="62">
        <v>2</v>
      </c>
      <c r="D51" s="62">
        <v>2</v>
      </c>
      <c r="E51" s="62">
        <v>0</v>
      </c>
      <c r="F51" s="62">
        <v>0</v>
      </c>
      <c r="G51" s="62">
        <v>0</v>
      </c>
      <c r="H51" s="81">
        <v>59.76</v>
      </c>
      <c r="I51" s="81">
        <v>59.76</v>
      </c>
      <c r="J51" s="81">
        <v>0</v>
      </c>
      <c r="K51" s="81">
        <v>0</v>
      </c>
      <c r="L51" s="81">
        <v>0</v>
      </c>
      <c r="M51" s="91">
        <v>2106.2681761187532</v>
      </c>
      <c r="N51" s="92">
        <v>0</v>
      </c>
      <c r="O51" s="93">
        <v>944</v>
      </c>
      <c r="P51" s="92">
        <v>0</v>
      </c>
      <c r="Q51" s="92">
        <v>0</v>
      </c>
      <c r="R51" s="92">
        <v>0</v>
      </c>
      <c r="S51" s="86">
        <f t="shared" si="8"/>
        <v>3050.2681761187532</v>
      </c>
      <c r="T51" s="86">
        <v>3550.4</v>
      </c>
      <c r="U51" s="86">
        <f t="shared" si="7"/>
        <v>500.13182388124687</v>
      </c>
      <c r="V51" s="63">
        <f t="shared" si="6"/>
        <v>6270.0599999999995</v>
      </c>
      <c r="W51" s="67">
        <v>2422.64</v>
      </c>
      <c r="X51" s="67">
        <v>3847.42</v>
      </c>
      <c r="Y51" s="11"/>
      <c r="Z51" s="9"/>
      <c r="AA51" s="11"/>
      <c r="AB51" s="11"/>
    </row>
    <row r="52" spans="1:28" s="12" customFormat="1" x14ac:dyDescent="0.25">
      <c r="A52" s="10" t="s">
        <v>19</v>
      </c>
      <c r="B52" s="9" t="s">
        <v>70</v>
      </c>
      <c r="C52" s="62">
        <v>3</v>
      </c>
      <c r="D52" s="62">
        <v>2</v>
      </c>
      <c r="E52" s="62">
        <v>0</v>
      </c>
      <c r="F52" s="62">
        <v>0</v>
      </c>
      <c r="G52" s="62">
        <v>0</v>
      </c>
      <c r="H52" s="81">
        <v>135.91</v>
      </c>
      <c r="I52" s="81">
        <v>84.93</v>
      </c>
      <c r="J52" s="81">
        <v>0</v>
      </c>
      <c r="K52" s="81">
        <v>0</v>
      </c>
      <c r="L52" s="81">
        <v>0</v>
      </c>
      <c r="M52" s="91">
        <v>1597.1144711808186</v>
      </c>
      <c r="N52" s="92">
        <v>0</v>
      </c>
      <c r="O52" s="92">
        <v>0</v>
      </c>
      <c r="P52" s="91">
        <v>1969.97</v>
      </c>
      <c r="Q52" s="92">
        <v>1019.16</v>
      </c>
      <c r="R52" s="91">
        <v>3451.93</v>
      </c>
      <c r="S52" s="86">
        <f t="shared" si="8"/>
        <v>8038.1744711808187</v>
      </c>
      <c r="T52" s="86">
        <v>7741.77</v>
      </c>
      <c r="U52" s="86">
        <f t="shared" si="7"/>
        <v>-296.40447118081829</v>
      </c>
      <c r="V52" s="63">
        <f t="shared" si="6"/>
        <v>8770.36</v>
      </c>
      <c r="W52" s="67">
        <v>5253.05</v>
      </c>
      <c r="X52" s="67">
        <v>3517.31</v>
      </c>
      <c r="Y52" s="11"/>
      <c r="Z52" s="9"/>
      <c r="AA52" s="11"/>
      <c r="AB52" s="11"/>
    </row>
    <row r="53" spans="1:28" s="12" customFormat="1" x14ac:dyDescent="0.25">
      <c r="A53" s="10" t="s">
        <v>21</v>
      </c>
      <c r="B53" s="9" t="s">
        <v>71</v>
      </c>
      <c r="C53" s="62">
        <v>2</v>
      </c>
      <c r="D53" s="62">
        <v>2</v>
      </c>
      <c r="E53" s="62">
        <v>0</v>
      </c>
      <c r="F53" s="62">
        <v>0</v>
      </c>
      <c r="G53" s="62">
        <v>0</v>
      </c>
      <c r="H53" s="81">
        <v>120.52</v>
      </c>
      <c r="I53" s="81">
        <v>120.52</v>
      </c>
      <c r="J53" s="81">
        <v>0</v>
      </c>
      <c r="K53" s="81">
        <v>0</v>
      </c>
      <c r="L53" s="81">
        <v>0</v>
      </c>
      <c r="M53" s="91">
        <v>2758.8210004322646</v>
      </c>
      <c r="N53" s="92">
        <v>0</v>
      </c>
      <c r="O53" s="92">
        <v>0</v>
      </c>
      <c r="P53" s="92">
        <v>0</v>
      </c>
      <c r="Q53" s="92">
        <v>0</v>
      </c>
      <c r="R53" s="92">
        <v>0</v>
      </c>
      <c r="S53" s="86">
        <f t="shared" si="8"/>
        <v>2758.8210004322646</v>
      </c>
      <c r="T53" s="86">
        <v>6450.24</v>
      </c>
      <c r="U53" s="86">
        <f t="shared" si="7"/>
        <v>3691.4189995677352</v>
      </c>
      <c r="V53" s="63">
        <f t="shared" si="6"/>
        <v>32372.43</v>
      </c>
      <c r="W53" s="67">
        <v>25798.81</v>
      </c>
      <c r="X53" s="67">
        <v>6573.62</v>
      </c>
      <c r="Y53" s="11"/>
      <c r="Z53" s="9"/>
      <c r="AA53" s="11"/>
      <c r="AB53" s="11"/>
    </row>
    <row r="54" spans="1:28" s="12" customFormat="1" x14ac:dyDescent="0.25">
      <c r="A54" s="10" t="s">
        <v>23</v>
      </c>
      <c r="B54" s="9" t="s">
        <v>72</v>
      </c>
      <c r="C54" s="62">
        <v>16</v>
      </c>
      <c r="D54" s="62">
        <v>5</v>
      </c>
      <c r="E54" s="62">
        <v>0</v>
      </c>
      <c r="F54" s="62">
        <v>0</v>
      </c>
      <c r="G54" s="62">
        <v>0</v>
      </c>
      <c r="H54" s="81">
        <v>565.5</v>
      </c>
      <c r="I54" s="84">
        <v>163.1</v>
      </c>
      <c r="J54" s="84">
        <v>0</v>
      </c>
      <c r="K54" s="84">
        <v>0</v>
      </c>
      <c r="L54" s="84">
        <v>0</v>
      </c>
      <c r="M54" s="91">
        <v>5111.4471205650707</v>
      </c>
      <c r="N54" s="92">
        <v>0</v>
      </c>
      <c r="O54" s="92">
        <v>0</v>
      </c>
      <c r="P54" s="91">
        <v>4167.53</v>
      </c>
      <c r="Q54" s="91">
        <v>5871.6</v>
      </c>
      <c r="R54" s="91">
        <v>2585.9899999999998</v>
      </c>
      <c r="S54" s="86">
        <f t="shared" si="8"/>
        <v>17736.567120565072</v>
      </c>
      <c r="T54" s="86">
        <v>12001.92</v>
      </c>
      <c r="U54" s="86">
        <f t="shared" si="7"/>
        <v>-5734.6471205650723</v>
      </c>
      <c r="V54" s="63">
        <f t="shared" si="6"/>
        <v>1157.23</v>
      </c>
      <c r="W54" s="67">
        <v>1124.22</v>
      </c>
      <c r="X54" s="67">
        <v>33.01</v>
      </c>
      <c r="Y54" s="11"/>
      <c r="Z54" s="9"/>
      <c r="AA54" s="35"/>
      <c r="AB54" s="9"/>
    </row>
    <row r="55" spans="1:28" s="12" customFormat="1" x14ac:dyDescent="0.25">
      <c r="A55" s="10" t="s">
        <v>25</v>
      </c>
      <c r="B55" s="9" t="s">
        <v>73</v>
      </c>
      <c r="C55" s="62">
        <v>16</v>
      </c>
      <c r="D55" s="62">
        <v>5</v>
      </c>
      <c r="E55" s="62">
        <v>0</v>
      </c>
      <c r="F55" s="62">
        <v>0</v>
      </c>
      <c r="G55" s="62">
        <v>0</v>
      </c>
      <c r="H55" s="81">
        <v>555.78</v>
      </c>
      <c r="I55" s="81">
        <v>168.54</v>
      </c>
      <c r="J55" s="81">
        <v>0</v>
      </c>
      <c r="K55" s="81">
        <v>30.51</v>
      </c>
      <c r="L55" s="81">
        <v>0</v>
      </c>
      <c r="M55" s="91">
        <v>3519.200006744556</v>
      </c>
      <c r="N55" s="92">
        <v>0</v>
      </c>
      <c r="O55" s="92">
        <v>0</v>
      </c>
      <c r="P55" s="91">
        <v>3876.7</v>
      </c>
      <c r="Q55" s="91">
        <v>9101.16</v>
      </c>
      <c r="R55" s="91">
        <v>5316.37</v>
      </c>
      <c r="S55" s="86">
        <f t="shared" si="8"/>
        <v>21813.430006744555</v>
      </c>
      <c r="T55" s="86">
        <v>17569.34</v>
      </c>
      <c r="U55" s="86">
        <f t="shared" si="7"/>
        <v>-4244.0900067445546</v>
      </c>
      <c r="V55" s="63">
        <f t="shared" si="6"/>
        <v>19464.28</v>
      </c>
      <c r="W55" s="67">
        <v>14370.47</v>
      </c>
      <c r="X55" s="67">
        <v>5093.8100000000004</v>
      </c>
      <c r="Y55" s="11"/>
      <c r="Z55" s="9"/>
      <c r="AA55" s="35"/>
      <c r="AB55" s="9"/>
    </row>
    <row r="56" spans="1:28" s="12" customFormat="1" x14ac:dyDescent="0.25">
      <c r="A56" s="10" t="s">
        <v>27</v>
      </c>
      <c r="B56" s="9" t="s">
        <v>74</v>
      </c>
      <c r="C56" s="62">
        <v>16</v>
      </c>
      <c r="D56" s="62">
        <v>7</v>
      </c>
      <c r="E56" s="62">
        <v>0</v>
      </c>
      <c r="F56" s="62">
        <v>0</v>
      </c>
      <c r="G56" s="62">
        <v>0</v>
      </c>
      <c r="H56" s="81">
        <v>660.91</v>
      </c>
      <c r="I56" s="81">
        <v>292.35000000000002</v>
      </c>
      <c r="J56" s="81">
        <v>0</v>
      </c>
      <c r="K56" s="81">
        <v>0</v>
      </c>
      <c r="L56" s="81">
        <v>0</v>
      </c>
      <c r="M56" s="91">
        <v>7822.3103997375756</v>
      </c>
      <c r="N56" s="92">
        <v>0</v>
      </c>
      <c r="O56" s="92">
        <v>0</v>
      </c>
      <c r="P56" s="91">
        <v>5964</v>
      </c>
      <c r="Q56" s="91">
        <v>15553.04</v>
      </c>
      <c r="R56" s="91">
        <v>5072.93</v>
      </c>
      <c r="S56" s="86">
        <f t="shared" si="8"/>
        <v>34412.280399737574</v>
      </c>
      <c r="T56" s="86">
        <v>25737.3</v>
      </c>
      <c r="U56" s="86">
        <f t="shared" si="7"/>
        <v>-8674.9803997375748</v>
      </c>
      <c r="V56" s="63">
        <f t="shared" si="6"/>
        <v>14158.74</v>
      </c>
      <c r="W56" s="67">
        <v>12083.08</v>
      </c>
      <c r="X56" s="67">
        <v>2075.66</v>
      </c>
      <c r="Y56" s="11"/>
      <c r="Z56" s="9"/>
      <c r="AA56" s="11"/>
      <c r="AB56" s="11"/>
    </row>
    <row r="57" spans="1:28" s="12" customFormat="1" x14ac:dyDescent="0.25">
      <c r="A57" s="10" t="s">
        <v>29</v>
      </c>
      <c r="B57" s="9" t="s">
        <v>75</v>
      </c>
      <c r="C57" s="62">
        <v>18</v>
      </c>
      <c r="D57" s="62">
        <v>4</v>
      </c>
      <c r="E57" s="62">
        <v>0</v>
      </c>
      <c r="F57" s="62">
        <v>0</v>
      </c>
      <c r="G57" s="62">
        <v>0</v>
      </c>
      <c r="H57" s="81">
        <v>677.8</v>
      </c>
      <c r="I57" s="81">
        <v>126.25</v>
      </c>
      <c r="J57" s="81">
        <v>0</v>
      </c>
      <c r="K57" s="81">
        <v>0</v>
      </c>
      <c r="L57" s="81">
        <v>0</v>
      </c>
      <c r="M57" s="91">
        <v>2786.6293345882295</v>
      </c>
      <c r="N57" s="92">
        <v>0</v>
      </c>
      <c r="O57" s="92">
        <v>0</v>
      </c>
      <c r="P57" s="91">
        <v>2076.16</v>
      </c>
      <c r="Q57" s="91">
        <v>13097.28</v>
      </c>
      <c r="R57" s="91">
        <v>2840.65</v>
      </c>
      <c r="S57" s="86">
        <f t="shared" si="8"/>
        <v>20800.719334588233</v>
      </c>
      <c r="T57" s="86">
        <v>17723.72</v>
      </c>
      <c r="U57" s="86">
        <f t="shared" si="7"/>
        <v>-3076.9993345882322</v>
      </c>
      <c r="V57" s="63">
        <f t="shared" si="6"/>
        <v>36101.379999999997</v>
      </c>
      <c r="W57" s="67">
        <v>18486.919999999998</v>
      </c>
      <c r="X57" s="67">
        <v>17614.46</v>
      </c>
      <c r="Y57" s="11"/>
      <c r="Z57" s="9"/>
      <c r="AA57" s="11"/>
      <c r="AB57" s="11"/>
    </row>
    <row r="58" spans="1:28" s="12" customFormat="1" x14ac:dyDescent="0.25">
      <c r="A58" s="10" t="s">
        <v>31</v>
      </c>
      <c r="B58" s="9" t="s">
        <v>76</v>
      </c>
      <c r="C58" s="62">
        <v>18</v>
      </c>
      <c r="D58" s="62">
        <v>5</v>
      </c>
      <c r="E58" s="62">
        <v>0</v>
      </c>
      <c r="F58" s="62">
        <v>0</v>
      </c>
      <c r="G58" s="62">
        <v>0</v>
      </c>
      <c r="H58" s="81">
        <v>677.83</v>
      </c>
      <c r="I58" s="81">
        <v>163.6</v>
      </c>
      <c r="J58" s="81">
        <v>0</v>
      </c>
      <c r="K58" s="81">
        <v>0</v>
      </c>
      <c r="L58" s="81">
        <v>0</v>
      </c>
      <c r="M58" s="91">
        <v>3403.4244446624502</v>
      </c>
      <c r="N58" s="92">
        <v>0</v>
      </c>
      <c r="O58" s="92">
        <v>0</v>
      </c>
      <c r="P58" s="91">
        <v>2433.0100000000002</v>
      </c>
      <c r="Q58" s="91">
        <v>14527.68</v>
      </c>
      <c r="R58" s="91">
        <v>3909.66</v>
      </c>
      <c r="S58" s="86">
        <f t="shared" si="8"/>
        <v>24273.774444662453</v>
      </c>
      <c r="T58" s="86">
        <v>20922.439999999999</v>
      </c>
      <c r="U58" s="86">
        <f t="shared" si="7"/>
        <v>-3351.3344446624542</v>
      </c>
      <c r="V58" s="63">
        <f t="shared" si="6"/>
        <v>2087.2199999999998</v>
      </c>
      <c r="W58" s="67">
        <v>1813.11</v>
      </c>
      <c r="X58" s="67">
        <v>274.11</v>
      </c>
      <c r="Y58" s="11"/>
      <c r="Z58" s="9"/>
      <c r="AA58" s="35"/>
      <c r="AB58" s="9"/>
    </row>
    <row r="59" spans="1:28" s="12" customFormat="1" x14ac:dyDescent="0.25">
      <c r="A59" s="10" t="s">
        <v>33</v>
      </c>
      <c r="B59" s="9" t="s">
        <v>77</v>
      </c>
      <c r="C59" s="62">
        <v>18</v>
      </c>
      <c r="D59" s="62">
        <v>5</v>
      </c>
      <c r="E59" s="62">
        <v>0</v>
      </c>
      <c r="F59" s="62">
        <v>0</v>
      </c>
      <c r="G59" s="62">
        <v>0</v>
      </c>
      <c r="H59" s="81">
        <v>681.89</v>
      </c>
      <c r="I59" s="81">
        <v>146.5</v>
      </c>
      <c r="J59" s="81">
        <v>0</v>
      </c>
      <c r="K59" s="81">
        <v>0</v>
      </c>
      <c r="L59" s="81">
        <v>0</v>
      </c>
      <c r="M59" s="91">
        <v>3047.635960532084</v>
      </c>
      <c r="N59" s="92">
        <v>0</v>
      </c>
      <c r="O59" s="92">
        <v>0</v>
      </c>
      <c r="P59" s="91">
        <v>3177.16</v>
      </c>
      <c r="Q59" s="91">
        <v>6446</v>
      </c>
      <c r="R59" s="91">
        <v>3243.86</v>
      </c>
      <c r="S59" s="86">
        <f t="shared" si="8"/>
        <v>15914.655960532084</v>
      </c>
      <c r="T59" s="86">
        <v>13094.57</v>
      </c>
      <c r="U59" s="86">
        <f t="shared" si="7"/>
        <v>-2820.0859605320838</v>
      </c>
      <c r="V59" s="63">
        <f t="shared" si="6"/>
        <v>69695.179999999993</v>
      </c>
      <c r="W59" s="67">
        <v>42141.51</v>
      </c>
      <c r="X59" s="67">
        <v>27553.67</v>
      </c>
      <c r="Y59" s="11"/>
      <c r="Z59" s="9"/>
      <c r="AA59" s="11"/>
      <c r="AB59" s="11"/>
    </row>
    <row r="60" spans="1:28" s="12" customFormat="1" x14ac:dyDescent="0.25">
      <c r="A60" s="10" t="s">
        <v>35</v>
      </c>
      <c r="B60" s="9" t="s">
        <v>78</v>
      </c>
      <c r="C60" s="62">
        <v>16</v>
      </c>
      <c r="D60" s="62">
        <v>3</v>
      </c>
      <c r="E60" s="62">
        <v>0</v>
      </c>
      <c r="F60" s="62">
        <v>0</v>
      </c>
      <c r="G60" s="62">
        <v>0</v>
      </c>
      <c r="H60" s="81">
        <v>662.75</v>
      </c>
      <c r="I60" s="84">
        <v>119.65</v>
      </c>
      <c r="J60" s="84">
        <v>0</v>
      </c>
      <c r="K60" s="84">
        <v>0</v>
      </c>
      <c r="L60" s="84">
        <v>0</v>
      </c>
      <c r="M60" s="91">
        <v>3268.7046565028249</v>
      </c>
      <c r="N60" s="92">
        <v>0</v>
      </c>
      <c r="O60" s="92">
        <v>0</v>
      </c>
      <c r="P60" s="91">
        <v>1550.76</v>
      </c>
      <c r="Q60" s="91">
        <v>7179</v>
      </c>
      <c r="R60" s="91">
        <v>3301.83</v>
      </c>
      <c r="S60" s="86">
        <f t="shared" si="8"/>
        <v>15300.294656502825</v>
      </c>
      <c r="T60" s="86">
        <v>12131.48</v>
      </c>
      <c r="U60" s="86">
        <f t="shared" si="7"/>
        <v>-3168.8146565028255</v>
      </c>
      <c r="V60" s="68">
        <f t="shared" si="6"/>
        <v>-128.25</v>
      </c>
      <c r="W60" s="72">
        <v>-97.9</v>
      </c>
      <c r="X60" s="72">
        <v>-30.35</v>
      </c>
      <c r="Y60" s="11"/>
      <c r="Z60" s="9"/>
      <c r="AA60" s="35"/>
      <c r="AB60" s="9"/>
    </row>
    <row r="61" spans="1:28" s="12" customFormat="1" x14ac:dyDescent="0.25">
      <c r="A61" s="10" t="s">
        <v>37</v>
      </c>
      <c r="B61" s="9" t="s">
        <v>79</v>
      </c>
      <c r="C61" s="62">
        <v>1</v>
      </c>
      <c r="D61" s="62">
        <v>1</v>
      </c>
      <c r="E61" s="62">
        <v>0</v>
      </c>
      <c r="F61" s="62">
        <v>0</v>
      </c>
      <c r="G61" s="62">
        <v>0</v>
      </c>
      <c r="H61" s="81">
        <v>75.55</v>
      </c>
      <c r="I61" s="81">
        <v>75.55</v>
      </c>
      <c r="J61" s="81">
        <v>0</v>
      </c>
      <c r="K61" s="81">
        <v>0</v>
      </c>
      <c r="L61" s="81">
        <v>0</v>
      </c>
      <c r="M61" s="91">
        <v>1493.4406711139859</v>
      </c>
      <c r="N61" s="92">
        <v>0</v>
      </c>
      <c r="O61" s="92">
        <v>0</v>
      </c>
      <c r="P61" s="92">
        <v>0</v>
      </c>
      <c r="Q61" s="92">
        <v>0</v>
      </c>
      <c r="R61" s="92">
        <v>0</v>
      </c>
      <c r="S61" s="86">
        <f t="shared" si="8"/>
        <v>1493.4406711139859</v>
      </c>
      <c r="T61" s="87">
        <v>0</v>
      </c>
      <c r="U61" s="86">
        <f t="shared" si="7"/>
        <v>-1493.4406711139859</v>
      </c>
      <c r="V61" s="63">
        <f t="shared" si="6"/>
        <v>0</v>
      </c>
      <c r="W61" s="67">
        <v>0</v>
      </c>
      <c r="X61" s="67">
        <v>0</v>
      </c>
      <c r="Y61" s="11"/>
      <c r="Z61" s="9"/>
      <c r="AA61" s="11"/>
      <c r="AB61" s="11"/>
    </row>
    <row r="62" spans="1:28" s="12" customFormat="1" x14ac:dyDescent="0.25">
      <c r="A62" s="10" t="s">
        <v>39</v>
      </c>
      <c r="B62" s="9" t="s">
        <v>80</v>
      </c>
      <c r="C62" s="62">
        <v>15</v>
      </c>
      <c r="D62" s="62">
        <v>3</v>
      </c>
      <c r="E62" s="62">
        <v>0</v>
      </c>
      <c r="F62" s="62">
        <v>0</v>
      </c>
      <c r="G62" s="62">
        <v>0</v>
      </c>
      <c r="H62" s="81">
        <v>741.13</v>
      </c>
      <c r="I62" s="81">
        <v>159.19999999999999</v>
      </c>
      <c r="J62" s="81">
        <v>0</v>
      </c>
      <c r="K62" s="81">
        <v>0</v>
      </c>
      <c r="L62" s="81">
        <v>0</v>
      </c>
      <c r="M62" s="91">
        <v>3311.8479926055138</v>
      </c>
      <c r="N62" s="92">
        <v>0</v>
      </c>
      <c r="O62" s="92">
        <v>0</v>
      </c>
      <c r="P62" s="91">
        <v>2579.04</v>
      </c>
      <c r="Q62" s="91">
        <v>6877.44</v>
      </c>
      <c r="R62" s="91">
        <v>3423.43</v>
      </c>
      <c r="S62" s="86">
        <f t="shared" si="8"/>
        <v>16191.757992605515</v>
      </c>
      <c r="T62" s="86">
        <v>12626.21</v>
      </c>
      <c r="U62" s="86">
        <f t="shared" si="7"/>
        <v>-3565.5479926055159</v>
      </c>
      <c r="V62" s="68">
        <f t="shared" si="6"/>
        <v>-361.76</v>
      </c>
      <c r="W62" s="72">
        <v>-365.84</v>
      </c>
      <c r="X62" s="67">
        <v>4.08</v>
      </c>
      <c r="Y62" s="11"/>
      <c r="Z62" s="9"/>
      <c r="AA62" s="11"/>
      <c r="AB62" s="11"/>
    </row>
    <row r="63" spans="1:28" s="12" customFormat="1" x14ac:dyDescent="0.25">
      <c r="A63" s="10" t="s">
        <v>41</v>
      </c>
      <c r="B63" s="9" t="s">
        <v>81</v>
      </c>
      <c r="C63" s="62">
        <v>8</v>
      </c>
      <c r="D63" s="62">
        <v>3</v>
      </c>
      <c r="E63" s="62">
        <v>0</v>
      </c>
      <c r="F63" s="62">
        <v>0</v>
      </c>
      <c r="G63" s="62">
        <v>1</v>
      </c>
      <c r="H63" s="81">
        <v>434.09</v>
      </c>
      <c r="I63" s="81">
        <v>137.63</v>
      </c>
      <c r="J63" s="81">
        <v>31.36</v>
      </c>
      <c r="K63" s="81">
        <v>0</v>
      </c>
      <c r="L63" s="81">
        <v>0</v>
      </c>
      <c r="M63" s="91">
        <v>3028.6125984321975</v>
      </c>
      <c r="N63" s="92">
        <v>0</v>
      </c>
      <c r="O63" s="92">
        <v>0</v>
      </c>
      <c r="P63" s="91">
        <v>4453.92</v>
      </c>
      <c r="Q63" s="91">
        <v>4055.76</v>
      </c>
      <c r="R63" s="91">
        <v>2312.3000000000002</v>
      </c>
      <c r="S63" s="86">
        <f t="shared" si="8"/>
        <v>13850.592598432198</v>
      </c>
      <c r="T63" s="86">
        <v>10453.799999999999</v>
      </c>
      <c r="U63" s="86">
        <f t="shared" si="7"/>
        <v>-3396.7925984321992</v>
      </c>
      <c r="V63" s="68">
        <f t="shared" si="6"/>
        <v>-389.52</v>
      </c>
      <c r="W63" s="72">
        <v>-390.4</v>
      </c>
      <c r="X63" s="67">
        <v>0.88</v>
      </c>
      <c r="Y63" s="11"/>
      <c r="Z63" s="9"/>
      <c r="AA63" s="35"/>
      <c r="AB63" s="9"/>
    </row>
    <row r="64" spans="1:28" s="12" customFormat="1" x14ac:dyDescent="0.25">
      <c r="A64" s="10" t="s">
        <v>43</v>
      </c>
      <c r="B64" s="9" t="s">
        <v>82</v>
      </c>
      <c r="C64" s="62">
        <v>7</v>
      </c>
      <c r="D64" s="62">
        <v>1</v>
      </c>
      <c r="E64" s="62">
        <v>0</v>
      </c>
      <c r="F64" s="62">
        <v>0</v>
      </c>
      <c r="G64" s="62">
        <v>0</v>
      </c>
      <c r="H64" s="81">
        <v>342.62</v>
      </c>
      <c r="I64" s="81">
        <v>45.5</v>
      </c>
      <c r="J64" s="81">
        <v>0</v>
      </c>
      <c r="K64" s="81">
        <v>0</v>
      </c>
      <c r="L64" s="81">
        <v>0</v>
      </c>
      <c r="M64" s="91">
        <v>845.99649286150054</v>
      </c>
      <c r="N64" s="92">
        <v>0</v>
      </c>
      <c r="O64" s="92">
        <v>0</v>
      </c>
      <c r="P64" s="93">
        <v>819</v>
      </c>
      <c r="Q64" s="91">
        <v>2293.1999999999998</v>
      </c>
      <c r="R64" s="91">
        <v>8696.09</v>
      </c>
      <c r="S64" s="86">
        <f t="shared" si="8"/>
        <v>12654.2864928615</v>
      </c>
      <c r="T64" s="86">
        <v>10388.41</v>
      </c>
      <c r="U64" s="86">
        <f t="shared" si="7"/>
        <v>-2265.8764928615001</v>
      </c>
      <c r="V64" s="68">
        <f t="shared" si="6"/>
        <v>-4431.4399999999996</v>
      </c>
      <c r="W64" s="72">
        <v>-4438.87</v>
      </c>
      <c r="X64" s="67">
        <v>7.43</v>
      </c>
      <c r="Y64" s="11"/>
      <c r="Z64" s="9"/>
      <c r="AA64" s="11"/>
      <c r="AB64" s="11"/>
    </row>
    <row r="65" spans="1:28" s="12" customFormat="1" x14ac:dyDescent="0.25">
      <c r="A65" s="10" t="s">
        <v>45</v>
      </c>
      <c r="B65" s="9" t="s">
        <v>83</v>
      </c>
      <c r="C65" s="62">
        <v>1</v>
      </c>
      <c r="D65" s="62">
        <v>1</v>
      </c>
      <c r="E65" s="62">
        <v>0</v>
      </c>
      <c r="F65" s="62">
        <v>0</v>
      </c>
      <c r="G65" s="62">
        <v>0</v>
      </c>
      <c r="H65" s="81">
        <v>77.3</v>
      </c>
      <c r="I65" s="81">
        <v>77.3</v>
      </c>
      <c r="J65" s="81">
        <v>0</v>
      </c>
      <c r="K65" s="81">
        <v>0</v>
      </c>
      <c r="L65" s="81">
        <v>0</v>
      </c>
      <c r="M65" s="91">
        <v>1670.926305454813</v>
      </c>
      <c r="N65" s="92">
        <v>0</v>
      </c>
      <c r="O65" s="92">
        <v>0</v>
      </c>
      <c r="P65" s="91">
        <v>1980.95</v>
      </c>
      <c r="Q65" s="93">
        <v>1067.4000000000001</v>
      </c>
      <c r="R65" s="91">
        <v>14662.01</v>
      </c>
      <c r="S65" s="86">
        <f t="shared" si="8"/>
        <v>19381.286305454814</v>
      </c>
      <c r="T65" s="86">
        <v>17100.650000000001</v>
      </c>
      <c r="U65" s="86">
        <f t="shared" si="7"/>
        <v>-2280.6363054548128</v>
      </c>
      <c r="V65" s="63">
        <f t="shared" si="6"/>
        <v>5474.5400000000009</v>
      </c>
      <c r="W65" s="67">
        <v>4212.1000000000004</v>
      </c>
      <c r="X65" s="67">
        <v>1262.44</v>
      </c>
      <c r="Y65" s="11"/>
      <c r="Z65" s="9"/>
      <c r="AA65" s="11"/>
      <c r="AB65" s="11"/>
    </row>
    <row r="66" spans="1:28" s="12" customFormat="1" x14ac:dyDescent="0.25">
      <c r="A66" s="10" t="s">
        <v>47</v>
      </c>
      <c r="B66" s="9" t="s">
        <v>84</v>
      </c>
      <c r="C66" s="62">
        <v>6</v>
      </c>
      <c r="D66" s="62">
        <v>3</v>
      </c>
      <c r="E66" s="62">
        <v>0</v>
      </c>
      <c r="F66" s="62">
        <v>0</v>
      </c>
      <c r="G66" s="62">
        <v>3</v>
      </c>
      <c r="H66" s="81">
        <v>172.7</v>
      </c>
      <c r="I66" s="81">
        <v>40.880000000000003</v>
      </c>
      <c r="J66" s="81">
        <v>131.82</v>
      </c>
      <c r="K66" s="81">
        <v>23.6</v>
      </c>
      <c r="L66" s="81">
        <v>0</v>
      </c>
      <c r="M66" s="91">
        <v>9500.5457432347503</v>
      </c>
      <c r="N66" s="92">
        <v>0</v>
      </c>
      <c r="O66" s="92">
        <v>0</v>
      </c>
      <c r="P66" s="91">
        <v>2887.7</v>
      </c>
      <c r="Q66" s="91">
        <v>5094.6499999999996</v>
      </c>
      <c r="R66" s="92">
        <v>0</v>
      </c>
      <c r="S66" s="86">
        <f t="shared" si="8"/>
        <v>17482.895743234752</v>
      </c>
      <c r="T66" s="86">
        <v>12571.37</v>
      </c>
      <c r="U66" s="86">
        <f t="shared" si="7"/>
        <v>-4911.5257432347516</v>
      </c>
      <c r="V66" s="63">
        <f t="shared" si="6"/>
        <v>106761.62</v>
      </c>
      <c r="W66" s="67">
        <v>50212.76</v>
      </c>
      <c r="X66" s="67">
        <v>56548.86</v>
      </c>
      <c r="Y66" s="11"/>
      <c r="Z66" s="9"/>
      <c r="AA66" s="11"/>
      <c r="AB66" s="11"/>
    </row>
    <row r="67" spans="1:28" x14ac:dyDescent="0.25">
      <c r="A67" s="6" t="s">
        <v>48</v>
      </c>
      <c r="B67" s="4" t="s">
        <v>85</v>
      </c>
      <c r="C67" s="64">
        <v>4</v>
      </c>
      <c r="D67" s="64">
        <v>2</v>
      </c>
      <c r="E67" s="64">
        <v>0</v>
      </c>
      <c r="F67" s="64">
        <v>0</v>
      </c>
      <c r="G67" s="64">
        <v>0</v>
      </c>
      <c r="H67" s="82">
        <v>221.6</v>
      </c>
      <c r="I67" s="82">
        <v>110.8</v>
      </c>
      <c r="J67" s="82">
        <v>0</v>
      </c>
      <c r="K67" s="82">
        <v>0</v>
      </c>
      <c r="L67" s="82">
        <v>0</v>
      </c>
      <c r="M67" s="91">
        <v>2296.7970199792144</v>
      </c>
      <c r="N67" s="92">
        <v>0</v>
      </c>
      <c r="O67" s="92">
        <v>0</v>
      </c>
      <c r="P67" s="91">
        <v>2300.16</v>
      </c>
      <c r="Q67" s="91">
        <v>2659.2</v>
      </c>
      <c r="R67" s="91">
        <v>5979.9</v>
      </c>
      <c r="S67" s="86">
        <f t="shared" si="8"/>
        <v>13236.057019979213</v>
      </c>
      <c r="T67" s="86">
        <v>6711.86</v>
      </c>
      <c r="U67" s="86">
        <f t="shared" si="7"/>
        <v>-6524.1970199792131</v>
      </c>
      <c r="V67" s="63">
        <f t="shared" si="6"/>
        <v>723.55</v>
      </c>
      <c r="W67" s="69">
        <v>688.74</v>
      </c>
      <c r="X67" s="69">
        <v>34.81</v>
      </c>
      <c r="Y67" s="5"/>
      <c r="Z67" s="4"/>
      <c r="AA67" s="5"/>
      <c r="AB67" s="5"/>
    </row>
    <row r="68" spans="1:28" x14ac:dyDescent="0.25">
      <c r="A68" s="6" t="s">
        <v>50</v>
      </c>
      <c r="B68" s="4" t="s">
        <v>86</v>
      </c>
      <c r="C68" s="64">
        <v>1</v>
      </c>
      <c r="D68" s="64">
        <v>1</v>
      </c>
      <c r="E68" s="64">
        <v>0</v>
      </c>
      <c r="F68" s="64">
        <v>0</v>
      </c>
      <c r="G68" s="64">
        <v>0</v>
      </c>
      <c r="H68" s="82">
        <v>60.39</v>
      </c>
      <c r="I68" s="82">
        <v>60.39</v>
      </c>
      <c r="J68" s="82">
        <v>0</v>
      </c>
      <c r="K68" s="82">
        <v>60.39</v>
      </c>
      <c r="L68" s="82">
        <v>0</v>
      </c>
      <c r="M68" s="91">
        <v>1326.253804481451</v>
      </c>
      <c r="N68" s="92">
        <v>0</v>
      </c>
      <c r="O68" s="92">
        <v>383.11</v>
      </c>
      <c r="P68" s="92">
        <v>0</v>
      </c>
      <c r="Q68" s="92">
        <v>0</v>
      </c>
      <c r="R68" s="92">
        <v>0</v>
      </c>
      <c r="S68" s="86">
        <f t="shared" si="8"/>
        <v>1709.3638044814511</v>
      </c>
      <c r="T68" s="86">
        <v>2180.35</v>
      </c>
      <c r="U68" s="86">
        <f t="shared" si="7"/>
        <v>470.98619551854881</v>
      </c>
      <c r="V68" s="63">
        <f t="shared" si="6"/>
        <v>90079.11</v>
      </c>
      <c r="W68" s="69">
        <v>50016.43</v>
      </c>
      <c r="X68" s="69">
        <v>40062.68</v>
      </c>
      <c r="Y68" s="5"/>
      <c r="Z68" s="4"/>
      <c r="AA68" s="5"/>
      <c r="AB68" s="5"/>
    </row>
    <row r="69" spans="1:28" x14ac:dyDescent="0.25">
      <c r="A69" s="6" t="s">
        <v>54</v>
      </c>
      <c r="B69" s="4" t="s">
        <v>87</v>
      </c>
      <c r="C69" s="64">
        <v>4</v>
      </c>
      <c r="D69" s="64">
        <v>1</v>
      </c>
      <c r="E69" s="64">
        <v>0</v>
      </c>
      <c r="F69" s="64">
        <v>0</v>
      </c>
      <c r="G69" s="64">
        <v>0</v>
      </c>
      <c r="H69" s="82">
        <v>310.44</v>
      </c>
      <c r="I69" s="82">
        <v>56.12</v>
      </c>
      <c r="J69" s="82">
        <v>0</v>
      </c>
      <c r="K69" s="82">
        <v>0</v>
      </c>
      <c r="L69" s="82">
        <v>0</v>
      </c>
      <c r="M69" s="91">
        <v>1044.8956566898332</v>
      </c>
      <c r="N69" s="92">
        <v>0</v>
      </c>
      <c r="O69" s="92">
        <v>0</v>
      </c>
      <c r="P69" s="92">
        <v>942.28</v>
      </c>
      <c r="Q69" s="91">
        <v>1346.88</v>
      </c>
      <c r="R69" s="93">
        <v>215.3</v>
      </c>
      <c r="S69" s="86">
        <f t="shared" si="8"/>
        <v>3549.3556566898333</v>
      </c>
      <c r="T69" s="86">
        <v>3202.94</v>
      </c>
      <c r="U69" s="86">
        <f t="shared" si="7"/>
        <v>-346.41565668983321</v>
      </c>
      <c r="V69" s="68">
        <f t="shared" si="6"/>
        <v>-160.92999999999998</v>
      </c>
      <c r="W69" s="70">
        <v>-160.79</v>
      </c>
      <c r="X69" s="70">
        <v>-0.14000000000000001</v>
      </c>
      <c r="Y69" s="5"/>
      <c r="Z69" s="4"/>
      <c r="AA69" s="5"/>
      <c r="AB69" s="5"/>
    </row>
    <row r="70" spans="1:28" x14ac:dyDescent="0.25">
      <c r="A70" s="6" t="s">
        <v>56</v>
      </c>
      <c r="B70" s="4" t="s">
        <v>88</v>
      </c>
      <c r="C70" s="64">
        <v>1</v>
      </c>
      <c r="D70" s="64">
        <v>1</v>
      </c>
      <c r="E70" s="64">
        <v>0</v>
      </c>
      <c r="F70" s="64">
        <v>0</v>
      </c>
      <c r="G70" s="64">
        <v>0</v>
      </c>
      <c r="H70" s="82">
        <v>39.67</v>
      </c>
      <c r="I70" s="82">
        <v>39.67</v>
      </c>
      <c r="J70" s="82">
        <v>0</v>
      </c>
      <c r="K70" s="82">
        <v>0</v>
      </c>
      <c r="L70" s="82">
        <v>0</v>
      </c>
      <c r="M70" s="91">
        <v>1246.21869388606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86">
        <f t="shared" si="8"/>
        <v>1246.21869388606</v>
      </c>
      <c r="T70" s="86">
        <v>2123.16</v>
      </c>
      <c r="U70" s="86">
        <f t="shared" si="7"/>
        <v>876.94130611393985</v>
      </c>
      <c r="V70" s="63">
        <f t="shared" si="6"/>
        <v>211.67</v>
      </c>
      <c r="W70" s="69">
        <v>203.35</v>
      </c>
      <c r="X70" s="69">
        <v>8.32</v>
      </c>
      <c r="Y70" s="5"/>
      <c r="Z70" s="4"/>
      <c r="AA70" s="5"/>
      <c r="AB70" s="5"/>
    </row>
    <row r="71" spans="1:28" x14ac:dyDescent="0.25">
      <c r="A71" s="6" t="s">
        <v>58</v>
      </c>
      <c r="B71" s="4" t="s">
        <v>146</v>
      </c>
      <c r="C71" s="64">
        <v>11</v>
      </c>
      <c r="D71" s="64">
        <v>8</v>
      </c>
      <c r="E71" s="64">
        <v>0</v>
      </c>
      <c r="F71" s="64">
        <v>0</v>
      </c>
      <c r="G71" s="64">
        <v>0</v>
      </c>
      <c r="H71" s="82">
        <v>469.71</v>
      </c>
      <c r="I71" s="82">
        <v>340.07</v>
      </c>
      <c r="J71" s="82">
        <v>0</v>
      </c>
      <c r="K71" s="82">
        <v>0</v>
      </c>
      <c r="L71" s="82">
        <v>0</v>
      </c>
      <c r="M71" s="91">
        <v>9380.8210115914389</v>
      </c>
      <c r="N71" s="92">
        <v>0</v>
      </c>
      <c r="O71" s="92">
        <v>0</v>
      </c>
      <c r="P71" s="91">
        <v>6540.75</v>
      </c>
      <c r="Q71" s="91">
        <v>16323.36</v>
      </c>
      <c r="R71" s="91">
        <v>7003.98</v>
      </c>
      <c r="S71" s="86">
        <f t="shared" si="8"/>
        <v>39248.911011591437</v>
      </c>
      <c r="T71" s="86">
        <v>28522.07</v>
      </c>
      <c r="U71" s="86">
        <f t="shared" si="7"/>
        <v>-10726.841011591438</v>
      </c>
      <c r="V71" s="63">
        <f t="shared" si="6"/>
        <v>110365.59</v>
      </c>
      <c r="W71" s="69">
        <v>53885.06</v>
      </c>
      <c r="X71" s="69">
        <v>56480.53</v>
      </c>
      <c r="Y71" s="5"/>
      <c r="Z71" s="4"/>
      <c r="AA71" s="5"/>
      <c r="AB71" s="5"/>
    </row>
    <row r="72" spans="1:28" x14ac:dyDescent="0.25">
      <c r="A72" s="6" t="s">
        <v>60</v>
      </c>
      <c r="B72" s="4" t="s">
        <v>91</v>
      </c>
      <c r="C72" s="64">
        <v>5</v>
      </c>
      <c r="D72" s="64">
        <v>5</v>
      </c>
      <c r="E72" s="64">
        <v>0</v>
      </c>
      <c r="F72" s="64">
        <v>0</v>
      </c>
      <c r="G72" s="64">
        <v>0</v>
      </c>
      <c r="H72" s="82">
        <v>276.3</v>
      </c>
      <c r="I72" s="82">
        <v>276.3</v>
      </c>
      <c r="J72" s="82">
        <v>0</v>
      </c>
      <c r="K72" s="82">
        <v>0</v>
      </c>
      <c r="L72" s="82">
        <v>0</v>
      </c>
      <c r="M72" s="91">
        <v>7309.0012962117053</v>
      </c>
      <c r="N72" s="92">
        <v>0</v>
      </c>
      <c r="O72" s="92">
        <v>0</v>
      </c>
      <c r="P72" s="91">
        <v>5772.36</v>
      </c>
      <c r="Q72" s="91">
        <v>9504.7199999999993</v>
      </c>
      <c r="R72" s="91">
        <v>43138.42</v>
      </c>
      <c r="S72" s="86">
        <f t="shared" si="8"/>
        <v>65724.501296211703</v>
      </c>
      <c r="T72" s="86">
        <v>53092.53</v>
      </c>
      <c r="U72" s="86">
        <f t="shared" si="7"/>
        <v>-12631.971296211705</v>
      </c>
      <c r="V72" s="63">
        <f t="shared" si="6"/>
        <v>64858.71</v>
      </c>
      <c r="W72" s="69">
        <v>53827.34</v>
      </c>
      <c r="X72" s="69">
        <v>11031.37</v>
      </c>
      <c r="Y72" s="5"/>
      <c r="Z72" s="4"/>
      <c r="AA72" s="5"/>
      <c r="AB72" s="5"/>
    </row>
    <row r="73" spans="1:28" x14ac:dyDescent="0.25">
      <c r="A73" s="6" t="s">
        <v>89</v>
      </c>
      <c r="B73" s="4" t="s">
        <v>147</v>
      </c>
      <c r="C73" s="64">
        <v>1</v>
      </c>
      <c r="D73" s="64">
        <v>1</v>
      </c>
      <c r="E73" s="64">
        <v>0</v>
      </c>
      <c r="F73" s="64">
        <v>0</v>
      </c>
      <c r="G73" s="64">
        <v>0</v>
      </c>
      <c r="H73" s="82">
        <v>28.2</v>
      </c>
      <c r="I73" s="82">
        <v>28.2</v>
      </c>
      <c r="J73" s="82">
        <v>0</v>
      </c>
      <c r="K73" s="82">
        <v>0</v>
      </c>
      <c r="L73" s="82">
        <v>0</v>
      </c>
      <c r="M73" s="91">
        <v>524.33907909218271</v>
      </c>
      <c r="N73" s="92">
        <v>0</v>
      </c>
      <c r="O73" s="92">
        <v>0</v>
      </c>
      <c r="P73" s="92">
        <v>483.24</v>
      </c>
      <c r="Q73" s="92">
        <v>1351.44</v>
      </c>
      <c r="R73" s="92">
        <v>1291.4100000000001</v>
      </c>
      <c r="S73" s="86">
        <f t="shared" si="8"/>
        <v>3650.4290790921832</v>
      </c>
      <c r="T73" s="86">
        <v>2955.55</v>
      </c>
      <c r="U73" s="86">
        <f t="shared" si="7"/>
        <v>-694.87907909218302</v>
      </c>
      <c r="V73" s="63">
        <f t="shared" si="6"/>
        <v>977.86</v>
      </c>
      <c r="W73" s="69">
        <v>489.36</v>
      </c>
      <c r="X73" s="69">
        <v>488.5</v>
      </c>
      <c r="Y73" s="5"/>
      <c r="Z73" s="4"/>
      <c r="AA73" s="5"/>
      <c r="AB73" s="5"/>
    </row>
    <row r="74" spans="1:28" x14ac:dyDescent="0.25">
      <c r="A74" s="6" t="s">
        <v>90</v>
      </c>
      <c r="B74" s="4" t="s">
        <v>148</v>
      </c>
      <c r="C74" s="64">
        <v>2</v>
      </c>
      <c r="D74" s="64">
        <v>2</v>
      </c>
      <c r="E74" s="64">
        <v>0</v>
      </c>
      <c r="F74" s="64">
        <v>0</v>
      </c>
      <c r="G74" s="64">
        <v>0</v>
      </c>
      <c r="H74" s="82">
        <v>65.7</v>
      </c>
      <c r="I74" s="82">
        <v>65.7</v>
      </c>
      <c r="J74" s="82">
        <v>0</v>
      </c>
      <c r="K74" s="82">
        <v>0</v>
      </c>
      <c r="L74" s="82">
        <v>0</v>
      </c>
      <c r="M74" s="91">
        <v>1902.0983863956171</v>
      </c>
      <c r="N74" s="92">
        <v>0</v>
      </c>
      <c r="O74" s="92">
        <v>0</v>
      </c>
      <c r="P74" s="91">
        <v>1579.2</v>
      </c>
      <c r="Q74" s="91">
        <v>3646.8</v>
      </c>
      <c r="R74" s="91">
        <v>2578.94</v>
      </c>
      <c r="S74" s="86">
        <f t="shared" si="8"/>
        <v>9707.0383863956176</v>
      </c>
      <c r="T74" s="86">
        <v>7418.67</v>
      </c>
      <c r="U74" s="86">
        <f t="shared" si="7"/>
        <v>-2288.3683863956176</v>
      </c>
      <c r="V74" s="63">
        <f t="shared" si="6"/>
        <v>2315.2999999999997</v>
      </c>
      <c r="W74" s="70">
        <v>-902.13</v>
      </c>
      <c r="X74" s="69">
        <v>3217.43</v>
      </c>
      <c r="Y74" s="5"/>
      <c r="Z74" s="4"/>
      <c r="AA74" s="5"/>
      <c r="AB74" s="5"/>
    </row>
    <row r="75" spans="1:28" x14ac:dyDescent="0.25">
      <c r="A75" s="6" t="s">
        <v>92</v>
      </c>
      <c r="B75" s="4" t="s">
        <v>95</v>
      </c>
      <c r="C75" s="64">
        <v>6</v>
      </c>
      <c r="D75" s="64">
        <v>1</v>
      </c>
      <c r="E75" s="64">
        <v>0</v>
      </c>
      <c r="F75" s="64">
        <v>0</v>
      </c>
      <c r="G75" s="64">
        <v>0</v>
      </c>
      <c r="H75" s="82">
        <v>232.23</v>
      </c>
      <c r="I75" s="82">
        <v>43.35</v>
      </c>
      <c r="J75" s="82">
        <v>0</v>
      </c>
      <c r="K75" s="82">
        <v>0</v>
      </c>
      <c r="L75" s="82">
        <v>0</v>
      </c>
      <c r="M75" s="91">
        <v>1523.3029992427703</v>
      </c>
      <c r="N75" s="92">
        <v>0</v>
      </c>
      <c r="O75" s="92">
        <v>0</v>
      </c>
      <c r="P75" s="92">
        <v>957.12</v>
      </c>
      <c r="Q75" s="91">
        <v>3433.32</v>
      </c>
      <c r="R75" s="93">
        <v>1121.3</v>
      </c>
      <c r="S75" s="86">
        <f t="shared" si="8"/>
        <v>7035.0429992427707</v>
      </c>
      <c r="T75" s="86">
        <v>5428.76</v>
      </c>
      <c r="U75" s="86">
        <f t="shared" si="7"/>
        <v>-1606.2829992427705</v>
      </c>
      <c r="V75" s="68">
        <f t="shared" si="6"/>
        <v>-12803.01</v>
      </c>
      <c r="W75" s="70">
        <v>-742.61</v>
      </c>
      <c r="X75" s="70">
        <v>-12060.4</v>
      </c>
      <c r="Y75" s="5"/>
      <c r="Z75" s="4"/>
      <c r="AA75" s="5"/>
      <c r="AB75" s="5"/>
    </row>
    <row r="76" spans="1:28" x14ac:dyDescent="0.25">
      <c r="A76" s="6" t="s">
        <v>93</v>
      </c>
      <c r="B76" s="4" t="s">
        <v>97</v>
      </c>
      <c r="C76" s="64">
        <v>5</v>
      </c>
      <c r="D76" s="64">
        <v>2</v>
      </c>
      <c r="E76" s="64">
        <v>0</v>
      </c>
      <c r="F76" s="64">
        <v>0</v>
      </c>
      <c r="G76" s="64">
        <v>0</v>
      </c>
      <c r="H76" s="82">
        <v>245.66</v>
      </c>
      <c r="I76" s="82">
        <v>55.9</v>
      </c>
      <c r="J76" s="82">
        <v>0</v>
      </c>
      <c r="K76" s="82">
        <v>0</v>
      </c>
      <c r="L76" s="82">
        <v>0</v>
      </c>
      <c r="M76" s="91">
        <v>1040.7808340869863</v>
      </c>
      <c r="N76" s="92">
        <v>0</v>
      </c>
      <c r="O76" s="92">
        <v>0</v>
      </c>
      <c r="P76" s="92">
        <v>1113.48</v>
      </c>
      <c r="Q76" s="91">
        <v>2414.88</v>
      </c>
      <c r="R76" s="92">
        <v>1074.28</v>
      </c>
      <c r="S76" s="86">
        <f t="shared" si="8"/>
        <v>5643.4208340869864</v>
      </c>
      <c r="T76" s="86">
        <v>4523.0600000000004</v>
      </c>
      <c r="U76" s="86">
        <f t="shared" si="7"/>
        <v>-1120.360834086986</v>
      </c>
      <c r="V76" s="63">
        <f t="shared" si="6"/>
        <v>32614.31</v>
      </c>
      <c r="W76" s="70">
        <v>-2270.06</v>
      </c>
      <c r="X76" s="69">
        <v>34884.370000000003</v>
      </c>
      <c r="Y76" s="5"/>
      <c r="Z76" s="4"/>
      <c r="AA76" s="5"/>
      <c r="AB76" s="5"/>
    </row>
    <row r="77" spans="1:28" x14ac:dyDescent="0.25">
      <c r="A77" s="6" t="s">
        <v>94</v>
      </c>
      <c r="B77" s="4" t="s">
        <v>99</v>
      </c>
      <c r="C77" s="64">
        <v>13</v>
      </c>
      <c r="D77" s="64">
        <v>2</v>
      </c>
      <c r="E77" s="64">
        <v>0</v>
      </c>
      <c r="F77" s="64">
        <v>0</v>
      </c>
      <c r="G77" s="64">
        <v>6</v>
      </c>
      <c r="H77" s="82">
        <v>1049.6600000000001</v>
      </c>
      <c r="I77" s="82">
        <v>134.1</v>
      </c>
      <c r="J77" s="82">
        <v>76.040000000000006</v>
      </c>
      <c r="K77" s="82">
        <v>0</v>
      </c>
      <c r="L77" s="82">
        <v>0</v>
      </c>
      <c r="M77" s="91">
        <v>3575.7873716464997</v>
      </c>
      <c r="N77" s="92">
        <v>0</v>
      </c>
      <c r="O77" s="92">
        <v>0</v>
      </c>
      <c r="P77" s="91">
        <v>3152.16</v>
      </c>
      <c r="Q77" s="91">
        <v>7817.16</v>
      </c>
      <c r="R77" s="91">
        <v>21087.29</v>
      </c>
      <c r="S77" s="86">
        <f t="shared" si="8"/>
        <v>35632.397371646497</v>
      </c>
      <c r="T77" s="86">
        <v>38187.089999999997</v>
      </c>
      <c r="U77" s="86">
        <f t="shared" si="7"/>
        <v>2554.6926283534995</v>
      </c>
      <c r="V77" s="68">
        <f t="shared" si="6"/>
        <v>-4885.26</v>
      </c>
      <c r="W77" s="70">
        <v>-5033.01</v>
      </c>
      <c r="X77" s="69">
        <v>147.75</v>
      </c>
      <c r="Y77" s="5"/>
      <c r="Z77" s="4"/>
      <c r="AA77" s="5"/>
      <c r="AB77" s="5"/>
    </row>
    <row r="78" spans="1:28" x14ac:dyDescent="0.25">
      <c r="A78" s="6" t="s">
        <v>96</v>
      </c>
      <c r="B78" s="4" t="s">
        <v>101</v>
      </c>
      <c r="C78" s="64">
        <v>4</v>
      </c>
      <c r="D78" s="64">
        <v>3</v>
      </c>
      <c r="E78" s="64">
        <v>0</v>
      </c>
      <c r="F78" s="64">
        <v>0</v>
      </c>
      <c r="G78" s="64">
        <v>0</v>
      </c>
      <c r="H78" s="82">
        <v>155</v>
      </c>
      <c r="I78" s="82">
        <v>130</v>
      </c>
      <c r="J78" s="82">
        <v>0</v>
      </c>
      <c r="K78" s="82">
        <v>0</v>
      </c>
      <c r="L78" s="82">
        <v>0</v>
      </c>
      <c r="M78" s="91">
        <v>2753.2942653185728</v>
      </c>
      <c r="N78" s="92">
        <v>0</v>
      </c>
      <c r="O78" s="92">
        <v>0</v>
      </c>
      <c r="P78" s="91">
        <v>4739.3999999999996</v>
      </c>
      <c r="Q78" s="91">
        <v>8135.97</v>
      </c>
      <c r="R78" s="91">
        <v>2241.2399999999998</v>
      </c>
      <c r="S78" s="86">
        <f t="shared" si="8"/>
        <v>17869.904265318575</v>
      </c>
      <c r="T78" s="86">
        <v>14950.75</v>
      </c>
      <c r="U78" s="86">
        <f t="shared" si="7"/>
        <v>-2919.1542653185752</v>
      </c>
      <c r="V78" s="63">
        <f t="shared" si="6"/>
        <v>169.35</v>
      </c>
      <c r="W78" s="69">
        <v>90.77</v>
      </c>
      <c r="X78" s="69">
        <v>78.58</v>
      </c>
      <c r="Y78" s="5"/>
      <c r="Z78" s="4"/>
      <c r="AA78" s="5"/>
      <c r="AB78" s="5"/>
    </row>
    <row r="79" spans="1:28" x14ac:dyDescent="0.25">
      <c r="A79" s="6" t="s">
        <v>98</v>
      </c>
      <c r="B79" s="4" t="s">
        <v>103</v>
      </c>
      <c r="C79" s="64">
        <v>14</v>
      </c>
      <c r="D79" s="64">
        <v>11</v>
      </c>
      <c r="E79" s="64">
        <v>0</v>
      </c>
      <c r="F79" s="64">
        <v>0</v>
      </c>
      <c r="G79" s="64">
        <v>0</v>
      </c>
      <c r="H79" s="82">
        <v>484.02</v>
      </c>
      <c r="I79" s="82">
        <v>381.51</v>
      </c>
      <c r="J79" s="82">
        <v>0</v>
      </c>
      <c r="K79" s="82">
        <v>0</v>
      </c>
      <c r="L79" s="82">
        <v>0</v>
      </c>
      <c r="M79" s="91">
        <v>11217.041232782221</v>
      </c>
      <c r="N79" s="92">
        <v>0</v>
      </c>
      <c r="O79" s="92">
        <v>0</v>
      </c>
      <c r="P79" s="91">
        <v>10266.36</v>
      </c>
      <c r="Q79" s="91">
        <v>21211.96</v>
      </c>
      <c r="R79" s="91">
        <v>5888.12</v>
      </c>
      <c r="S79" s="86">
        <f t="shared" si="8"/>
        <v>48583.481232782222</v>
      </c>
      <c r="T79" s="86">
        <v>34869.72</v>
      </c>
      <c r="U79" s="86">
        <f t="shared" si="7"/>
        <v>-13713.761232782221</v>
      </c>
      <c r="V79" s="63">
        <f t="shared" si="6"/>
        <v>63571.240000000005</v>
      </c>
      <c r="W79" s="69">
        <v>39046.58</v>
      </c>
      <c r="X79" s="69">
        <v>24524.66</v>
      </c>
      <c r="Y79" s="5"/>
      <c r="Z79" s="4"/>
      <c r="AA79" s="5"/>
      <c r="AB79" s="5"/>
    </row>
    <row r="80" spans="1:28" x14ac:dyDescent="0.25">
      <c r="A80" s="6" t="s">
        <v>100</v>
      </c>
      <c r="B80" s="4" t="s">
        <v>149</v>
      </c>
      <c r="C80" s="64">
        <v>8</v>
      </c>
      <c r="D80" s="64">
        <v>4</v>
      </c>
      <c r="E80" s="64">
        <v>0</v>
      </c>
      <c r="F80" s="64">
        <v>0</v>
      </c>
      <c r="G80" s="64">
        <v>0</v>
      </c>
      <c r="H80" s="82">
        <v>332.87</v>
      </c>
      <c r="I80" s="82">
        <v>167.67</v>
      </c>
      <c r="J80" s="82">
        <v>0</v>
      </c>
      <c r="K80" s="82">
        <v>0</v>
      </c>
      <c r="L80" s="82">
        <v>0</v>
      </c>
      <c r="M80" s="91">
        <v>3738.5836628151164</v>
      </c>
      <c r="N80" s="92">
        <v>0</v>
      </c>
      <c r="O80" s="92">
        <v>0</v>
      </c>
      <c r="P80" s="91">
        <v>4004.66</v>
      </c>
      <c r="Q80" s="91">
        <v>4024.08</v>
      </c>
      <c r="R80" s="91">
        <v>4339.3100000000004</v>
      </c>
      <c r="S80" s="86">
        <f t="shared" si="8"/>
        <v>16106.633662815118</v>
      </c>
      <c r="T80" s="86">
        <v>12991.71</v>
      </c>
      <c r="U80" s="86">
        <f t="shared" si="7"/>
        <v>-3114.9236628151193</v>
      </c>
      <c r="V80" s="63">
        <f t="shared" si="6"/>
        <v>9913.5800000000017</v>
      </c>
      <c r="W80" s="69">
        <v>8513.5400000000009</v>
      </c>
      <c r="X80" s="69">
        <v>1400.04</v>
      </c>
      <c r="Y80" s="5"/>
      <c r="Z80" s="4"/>
      <c r="AA80" s="5"/>
      <c r="AB80" s="5"/>
    </row>
    <row r="81" spans="1:28" x14ac:dyDescent="0.25">
      <c r="A81" s="6" t="s">
        <v>102</v>
      </c>
      <c r="B81" s="4" t="s">
        <v>106</v>
      </c>
      <c r="C81" s="64">
        <v>15</v>
      </c>
      <c r="D81" s="64">
        <v>3</v>
      </c>
      <c r="E81" s="64">
        <v>0</v>
      </c>
      <c r="F81" s="64">
        <v>0</v>
      </c>
      <c r="G81" s="64">
        <v>0</v>
      </c>
      <c r="H81" s="82">
        <v>677.97</v>
      </c>
      <c r="I81" s="82">
        <v>136.6</v>
      </c>
      <c r="J81" s="82">
        <v>0</v>
      </c>
      <c r="K81" s="82">
        <v>0</v>
      </c>
      <c r="L81" s="82">
        <v>0</v>
      </c>
      <c r="M81" s="91">
        <v>2898.2089434039776</v>
      </c>
      <c r="N81" s="92">
        <v>0</v>
      </c>
      <c r="O81" s="92">
        <v>0</v>
      </c>
      <c r="P81" s="91">
        <v>2195.25</v>
      </c>
      <c r="Q81" s="91">
        <v>7311.14</v>
      </c>
      <c r="R81" s="93">
        <v>1077.5999999999999</v>
      </c>
      <c r="S81" s="86">
        <f t="shared" si="8"/>
        <v>13482.198943403977</v>
      </c>
      <c r="T81" s="86">
        <v>10018.870000000001</v>
      </c>
      <c r="U81" s="86">
        <f t="shared" si="7"/>
        <v>-3463.3289434039762</v>
      </c>
      <c r="V81" s="63">
        <f t="shared" si="6"/>
        <v>1624.94</v>
      </c>
      <c r="W81" s="69">
        <v>1452.92</v>
      </c>
      <c r="X81" s="69">
        <v>172.02</v>
      </c>
      <c r="Y81" s="5"/>
      <c r="Z81" s="4"/>
      <c r="AA81" s="5"/>
      <c r="AB81" s="5"/>
    </row>
    <row r="82" spans="1:28" x14ac:dyDescent="0.25">
      <c r="A82" s="6" t="s">
        <v>104</v>
      </c>
      <c r="B82" s="4" t="s">
        <v>108</v>
      </c>
      <c r="C82" s="64">
        <v>7</v>
      </c>
      <c r="D82" s="64">
        <v>3</v>
      </c>
      <c r="E82" s="64">
        <v>0</v>
      </c>
      <c r="F82" s="64">
        <v>0</v>
      </c>
      <c r="G82" s="64">
        <v>0</v>
      </c>
      <c r="H82" s="82">
        <v>237.33</v>
      </c>
      <c r="I82" s="82">
        <v>99.11</v>
      </c>
      <c r="J82" s="82">
        <v>0</v>
      </c>
      <c r="K82" s="82">
        <v>0</v>
      </c>
      <c r="L82" s="82">
        <v>0</v>
      </c>
      <c r="M82" s="91">
        <v>1934.3625825824906</v>
      </c>
      <c r="N82" s="92">
        <v>0</v>
      </c>
      <c r="O82" s="92">
        <v>0</v>
      </c>
      <c r="P82" s="91">
        <v>2358.52</v>
      </c>
      <c r="Q82" s="91">
        <v>4162.68</v>
      </c>
      <c r="R82" s="91">
        <v>3276.07</v>
      </c>
      <c r="S82" s="86">
        <f t="shared" si="8"/>
        <v>11731.63258258249</v>
      </c>
      <c r="T82" s="86">
        <v>9426.14</v>
      </c>
      <c r="U82" s="86">
        <f t="shared" si="7"/>
        <v>-2305.4925825824903</v>
      </c>
      <c r="V82" s="63">
        <f t="shared" si="6"/>
        <v>3227.1499999999996</v>
      </c>
      <c r="W82" s="69">
        <v>1821.55</v>
      </c>
      <c r="X82" s="69">
        <v>1405.6</v>
      </c>
      <c r="Y82" s="5"/>
      <c r="Z82" s="4"/>
      <c r="AA82" s="5"/>
      <c r="AB82" s="5"/>
    </row>
    <row r="83" spans="1:28" x14ac:dyDescent="0.25">
      <c r="A83" s="6" t="s">
        <v>105</v>
      </c>
      <c r="B83" s="4" t="s">
        <v>110</v>
      </c>
      <c r="C83" s="64">
        <v>4</v>
      </c>
      <c r="D83" s="64">
        <v>1</v>
      </c>
      <c r="E83" s="64">
        <v>0</v>
      </c>
      <c r="F83" s="64">
        <v>0</v>
      </c>
      <c r="G83" s="64">
        <v>0</v>
      </c>
      <c r="H83" s="82">
        <v>129.69</v>
      </c>
      <c r="I83" s="82">
        <v>21.5</v>
      </c>
      <c r="J83" s="82">
        <v>0</v>
      </c>
      <c r="K83" s="82">
        <v>0</v>
      </c>
      <c r="L83" s="82">
        <v>0</v>
      </c>
      <c r="M83" s="91">
        <v>399.74493618730247</v>
      </c>
      <c r="N83" s="92">
        <v>0</v>
      </c>
      <c r="O83" s="92">
        <v>0</v>
      </c>
      <c r="P83" s="92">
        <v>737.76</v>
      </c>
      <c r="Q83" s="92">
        <v>1033.56</v>
      </c>
      <c r="R83" s="92">
        <v>114.23</v>
      </c>
      <c r="S83" s="86">
        <f t="shared" si="8"/>
        <v>2285.2949361873025</v>
      </c>
      <c r="T83" s="86">
        <v>1878.28</v>
      </c>
      <c r="U83" s="86">
        <f t="shared" si="7"/>
        <v>-407.01493618730251</v>
      </c>
      <c r="V83" s="68">
        <f t="shared" si="6"/>
        <v>-1033.7</v>
      </c>
      <c r="W83" s="70">
        <v>-1017.06</v>
      </c>
      <c r="X83" s="70">
        <v>-16.64</v>
      </c>
      <c r="Y83" s="5"/>
      <c r="Z83" s="4"/>
      <c r="AA83" s="5"/>
      <c r="AB83" s="5"/>
    </row>
    <row r="84" spans="1:28" x14ac:dyDescent="0.25">
      <c r="A84" s="6" t="s">
        <v>107</v>
      </c>
      <c r="B84" s="4" t="s">
        <v>112</v>
      </c>
      <c r="C84" s="64">
        <v>6</v>
      </c>
      <c r="D84" s="64">
        <v>2</v>
      </c>
      <c r="E84" s="64">
        <v>0</v>
      </c>
      <c r="F84" s="64">
        <v>0</v>
      </c>
      <c r="G84" s="64">
        <v>0</v>
      </c>
      <c r="H84" s="82">
        <v>281.97000000000003</v>
      </c>
      <c r="I84" s="82">
        <v>95.92</v>
      </c>
      <c r="J84" s="82">
        <v>0</v>
      </c>
      <c r="K84" s="82">
        <v>0</v>
      </c>
      <c r="L84" s="82">
        <v>0</v>
      </c>
      <c r="M84" s="91">
        <v>1783.5326548412118</v>
      </c>
      <c r="N84" s="92">
        <v>0</v>
      </c>
      <c r="O84" s="92">
        <v>0</v>
      </c>
      <c r="P84" s="91">
        <v>2338.48</v>
      </c>
      <c r="Q84" s="91">
        <v>3222.96</v>
      </c>
      <c r="R84" s="91">
        <v>1350.21</v>
      </c>
      <c r="S84" s="86">
        <f t="shared" si="8"/>
        <v>8695.1826548412118</v>
      </c>
      <c r="T84" s="86">
        <v>6545.14</v>
      </c>
      <c r="U84" s="86">
        <f t="shared" si="7"/>
        <v>-2150.0426548412115</v>
      </c>
      <c r="V84" s="63">
        <f t="shared" si="6"/>
        <v>10288.259999999998</v>
      </c>
      <c r="W84" s="70">
        <v>-2235.37</v>
      </c>
      <c r="X84" s="69">
        <v>12523.63</v>
      </c>
      <c r="Y84" s="5"/>
      <c r="Z84" s="4"/>
      <c r="AA84" s="5"/>
      <c r="AB84" s="5"/>
    </row>
    <row r="85" spans="1:28" s="12" customFormat="1" x14ac:dyDescent="0.25">
      <c r="A85" s="10" t="s">
        <v>109</v>
      </c>
      <c r="B85" s="9" t="s">
        <v>114</v>
      </c>
      <c r="C85" s="62">
        <v>11</v>
      </c>
      <c r="D85" s="62">
        <v>6</v>
      </c>
      <c r="E85" s="62">
        <v>0</v>
      </c>
      <c r="F85" s="62">
        <v>0</v>
      </c>
      <c r="G85" s="62">
        <v>0</v>
      </c>
      <c r="H85" s="81">
        <v>471.2</v>
      </c>
      <c r="I85" s="81">
        <v>253.51</v>
      </c>
      <c r="J85" s="81">
        <v>0</v>
      </c>
      <c r="K85" s="81">
        <v>0</v>
      </c>
      <c r="L85" s="81">
        <v>0</v>
      </c>
      <c r="M85" s="91">
        <v>6737.0362638531642</v>
      </c>
      <c r="N85" s="92">
        <v>0</v>
      </c>
      <c r="O85" s="92">
        <v>0</v>
      </c>
      <c r="P85" s="91">
        <v>6191.12</v>
      </c>
      <c r="Q85" s="91">
        <v>7844.67</v>
      </c>
      <c r="R85" s="91">
        <v>5661.6</v>
      </c>
      <c r="S85" s="86">
        <f t="shared" si="8"/>
        <v>26434.426263853165</v>
      </c>
      <c r="T85" s="86">
        <v>19238.75</v>
      </c>
      <c r="U85" s="86">
        <f t="shared" si="7"/>
        <v>-7195.6762638531654</v>
      </c>
      <c r="V85" s="63">
        <f t="shared" si="6"/>
        <v>7368.4500000000007</v>
      </c>
      <c r="W85" s="67">
        <v>5093.93</v>
      </c>
      <c r="X85" s="67">
        <v>2274.52</v>
      </c>
      <c r="Y85" s="11"/>
      <c r="Z85" s="9"/>
      <c r="AA85" s="35"/>
      <c r="AB85" s="9"/>
    </row>
    <row r="86" spans="1:28" x14ac:dyDescent="0.25">
      <c r="A86" s="6" t="s">
        <v>111</v>
      </c>
      <c r="B86" s="4" t="s">
        <v>116</v>
      </c>
      <c r="C86" s="64">
        <v>3</v>
      </c>
      <c r="D86" s="64">
        <v>3</v>
      </c>
      <c r="E86" s="64">
        <v>0</v>
      </c>
      <c r="F86" s="64">
        <v>0</v>
      </c>
      <c r="G86" s="64">
        <v>0</v>
      </c>
      <c r="H86" s="82">
        <v>131.30000000000001</v>
      </c>
      <c r="I86" s="82">
        <v>131.30000000000001</v>
      </c>
      <c r="J86" s="82">
        <v>0</v>
      </c>
      <c r="K86" s="82">
        <v>0</v>
      </c>
      <c r="L86" s="82">
        <v>0</v>
      </c>
      <c r="M86" s="91">
        <v>2965.5573079717587</v>
      </c>
      <c r="N86" s="92">
        <v>0</v>
      </c>
      <c r="O86" s="92">
        <v>0</v>
      </c>
      <c r="P86" s="91">
        <v>5673.18</v>
      </c>
      <c r="Q86" s="91">
        <v>7247.76</v>
      </c>
      <c r="R86" s="91">
        <v>10293.459999999999</v>
      </c>
      <c r="S86" s="86">
        <f t="shared" si="8"/>
        <v>26179.957307971759</v>
      </c>
      <c r="T86" s="86">
        <v>23579.119999999999</v>
      </c>
      <c r="U86" s="86">
        <f t="shared" si="7"/>
        <v>-2600.8373079717603</v>
      </c>
      <c r="V86" s="63">
        <f t="shared" si="6"/>
        <v>45370.439999999995</v>
      </c>
      <c r="W86" s="69">
        <v>38767.49</v>
      </c>
      <c r="X86" s="69">
        <v>6602.95</v>
      </c>
      <c r="Y86" s="5"/>
      <c r="Z86" s="4"/>
      <c r="AA86" s="5"/>
      <c r="AB86" s="5"/>
    </row>
    <row r="87" spans="1:28" x14ac:dyDescent="0.25">
      <c r="A87" s="6" t="s">
        <v>113</v>
      </c>
      <c r="B87" s="4" t="s">
        <v>118</v>
      </c>
      <c r="C87" s="64">
        <v>24</v>
      </c>
      <c r="D87" s="64">
        <v>4</v>
      </c>
      <c r="E87" s="64">
        <v>0</v>
      </c>
      <c r="F87" s="64">
        <v>0</v>
      </c>
      <c r="G87" s="64">
        <v>0</v>
      </c>
      <c r="H87" s="82">
        <v>855.9</v>
      </c>
      <c r="I87" s="82">
        <v>141.21</v>
      </c>
      <c r="J87" s="82">
        <v>0</v>
      </c>
      <c r="K87" s="82">
        <v>0</v>
      </c>
      <c r="L87" s="82">
        <v>0</v>
      </c>
      <c r="M87" s="91">
        <v>3363.5672715818127</v>
      </c>
      <c r="N87" s="92">
        <v>0</v>
      </c>
      <c r="O87" s="92">
        <v>0</v>
      </c>
      <c r="P87" s="91">
        <v>3643.32</v>
      </c>
      <c r="Q87" s="91">
        <v>5930.88</v>
      </c>
      <c r="R87" s="91">
        <v>2752.31</v>
      </c>
      <c r="S87" s="86">
        <f t="shared" si="8"/>
        <v>15690.077271581811</v>
      </c>
      <c r="T87" s="86">
        <v>12122.31</v>
      </c>
      <c r="U87" s="86">
        <f t="shared" si="7"/>
        <v>-3567.7672715818117</v>
      </c>
      <c r="V87" s="63">
        <f t="shared" si="6"/>
        <v>119389.01000000001</v>
      </c>
      <c r="W87" s="69">
        <v>71001.66</v>
      </c>
      <c r="X87" s="69">
        <v>48387.35</v>
      </c>
      <c r="Y87" s="5"/>
      <c r="Z87" s="4"/>
      <c r="AA87" s="5"/>
      <c r="AB87" s="5"/>
    </row>
    <row r="88" spans="1:28" x14ac:dyDescent="0.25">
      <c r="A88" s="6" t="s">
        <v>115</v>
      </c>
      <c r="B88" s="4" t="s">
        <v>120</v>
      </c>
      <c r="C88" s="64">
        <v>18</v>
      </c>
      <c r="D88" s="64">
        <v>4</v>
      </c>
      <c r="E88" s="64">
        <v>0</v>
      </c>
      <c r="F88" s="64">
        <v>0</v>
      </c>
      <c r="G88" s="64">
        <v>0</v>
      </c>
      <c r="H88" s="82">
        <v>878.35</v>
      </c>
      <c r="I88" s="82">
        <v>208.12</v>
      </c>
      <c r="J88" s="82">
        <v>0</v>
      </c>
      <c r="K88" s="82">
        <v>0</v>
      </c>
      <c r="L88" s="82">
        <v>0</v>
      </c>
      <c r="M88" s="91">
        <v>5276.4121822930883</v>
      </c>
      <c r="N88" s="92">
        <v>0</v>
      </c>
      <c r="O88" s="92">
        <v>0</v>
      </c>
      <c r="P88" s="91">
        <v>4369.87</v>
      </c>
      <c r="Q88" s="91">
        <v>9989.76</v>
      </c>
      <c r="R88" s="91">
        <v>3720.81</v>
      </c>
      <c r="S88" s="86">
        <f t="shared" si="8"/>
        <v>23356.852182293089</v>
      </c>
      <c r="T88" s="86">
        <v>17306.04</v>
      </c>
      <c r="U88" s="86">
        <f t="shared" si="7"/>
        <v>-6050.812182293088</v>
      </c>
      <c r="V88" s="63">
        <f t="shared" si="6"/>
        <v>1257.1799999999998</v>
      </c>
      <c r="W88" s="69">
        <v>1223.8399999999999</v>
      </c>
      <c r="X88" s="69">
        <v>33.340000000000003</v>
      </c>
      <c r="Y88" s="5"/>
      <c r="Z88" s="4"/>
      <c r="AA88" s="5"/>
      <c r="AB88" s="5"/>
    </row>
    <row r="89" spans="1:28" x14ac:dyDescent="0.25">
      <c r="A89" s="6" t="s">
        <v>117</v>
      </c>
      <c r="B89" s="4" t="s">
        <v>150</v>
      </c>
      <c r="C89" s="64">
        <v>1</v>
      </c>
      <c r="D89" s="64">
        <v>1</v>
      </c>
      <c r="E89" s="64">
        <v>0</v>
      </c>
      <c r="F89" s="64">
        <v>0</v>
      </c>
      <c r="G89" s="64">
        <v>0</v>
      </c>
      <c r="H89" s="82">
        <v>52.41</v>
      </c>
      <c r="I89" s="82">
        <v>52.41</v>
      </c>
      <c r="J89" s="82">
        <v>0</v>
      </c>
      <c r="K89" s="82">
        <v>0</v>
      </c>
      <c r="L89" s="82">
        <v>0</v>
      </c>
      <c r="M89" s="91">
        <v>1471.28251188728</v>
      </c>
      <c r="N89" s="92">
        <v>0</v>
      </c>
      <c r="O89" s="92">
        <v>1163.8800000000001</v>
      </c>
      <c r="P89" s="92">
        <v>0</v>
      </c>
      <c r="Q89" s="92">
        <v>0</v>
      </c>
      <c r="R89" s="92">
        <v>0</v>
      </c>
      <c r="S89" s="86">
        <f t="shared" si="8"/>
        <v>2635.1625118872798</v>
      </c>
      <c r="T89" s="86">
        <v>3874.56</v>
      </c>
      <c r="U89" s="86">
        <f t="shared" si="7"/>
        <v>1239.3974881127201</v>
      </c>
      <c r="V89" s="68">
        <f t="shared" si="6"/>
        <v>-76.09</v>
      </c>
      <c r="W89" s="70">
        <v>-76.09</v>
      </c>
      <c r="X89" s="69">
        <v>0</v>
      </c>
      <c r="Y89" s="5"/>
      <c r="Z89" s="4"/>
      <c r="AA89" s="5"/>
      <c r="AB89" s="5"/>
    </row>
    <row r="90" spans="1:28" x14ac:dyDescent="0.25">
      <c r="A90" s="6" t="s">
        <v>119</v>
      </c>
      <c r="B90" s="4" t="s">
        <v>123</v>
      </c>
      <c r="C90" s="64">
        <v>4</v>
      </c>
      <c r="D90" s="64">
        <v>3</v>
      </c>
      <c r="E90" s="64">
        <v>0</v>
      </c>
      <c r="F90" s="64">
        <v>0</v>
      </c>
      <c r="G90" s="64">
        <v>0</v>
      </c>
      <c r="H90" s="82">
        <v>181.87</v>
      </c>
      <c r="I90" s="82">
        <v>133.16</v>
      </c>
      <c r="J90" s="82">
        <v>0</v>
      </c>
      <c r="K90" s="82">
        <v>0</v>
      </c>
      <c r="L90" s="82">
        <v>0</v>
      </c>
      <c r="M90" s="91">
        <v>2770.1353536140091</v>
      </c>
      <c r="N90" s="92">
        <v>0</v>
      </c>
      <c r="O90" s="92">
        <v>0</v>
      </c>
      <c r="P90" s="91">
        <v>3026.5</v>
      </c>
      <c r="Q90" s="91">
        <v>1597.92</v>
      </c>
      <c r="R90" s="91">
        <v>2073.4499999999998</v>
      </c>
      <c r="S90" s="86">
        <f t="shared" si="8"/>
        <v>9468.0053536140076</v>
      </c>
      <c r="T90" s="86">
        <v>8822.2900000000009</v>
      </c>
      <c r="U90" s="86">
        <f t="shared" si="7"/>
        <v>-645.71535361400674</v>
      </c>
      <c r="V90" s="63">
        <f t="shared" si="6"/>
        <v>996.15</v>
      </c>
      <c r="W90" s="69">
        <v>447.73</v>
      </c>
      <c r="X90" s="69">
        <v>548.41999999999996</v>
      </c>
      <c r="Y90" s="5"/>
      <c r="Z90" s="4"/>
      <c r="AA90" s="5"/>
      <c r="AB90" s="5"/>
    </row>
    <row r="91" spans="1:28" x14ac:dyDescent="0.25">
      <c r="A91" s="6" t="s">
        <v>121</v>
      </c>
      <c r="B91" s="4" t="s">
        <v>125</v>
      </c>
      <c r="C91" s="64">
        <v>7</v>
      </c>
      <c r="D91" s="64">
        <v>4</v>
      </c>
      <c r="E91" s="64">
        <v>0</v>
      </c>
      <c r="F91" s="64">
        <v>0</v>
      </c>
      <c r="G91" s="64">
        <v>0</v>
      </c>
      <c r="H91" s="82">
        <v>355.9</v>
      </c>
      <c r="I91" s="82">
        <v>177.4</v>
      </c>
      <c r="J91" s="82">
        <v>0</v>
      </c>
      <c r="K91" s="82">
        <v>0</v>
      </c>
      <c r="L91" s="82">
        <v>0</v>
      </c>
      <c r="M91" s="91">
        <v>3724.1305897501143</v>
      </c>
      <c r="N91" s="92">
        <v>0</v>
      </c>
      <c r="O91" s="92">
        <v>0</v>
      </c>
      <c r="P91" s="91">
        <v>3162.84</v>
      </c>
      <c r="Q91" s="91">
        <v>8728.08</v>
      </c>
      <c r="R91" s="91">
        <v>4422.05</v>
      </c>
      <c r="S91" s="86">
        <f t="shared" si="8"/>
        <v>20037.100589750113</v>
      </c>
      <c r="T91" s="86">
        <v>16015.58</v>
      </c>
      <c r="U91" s="86">
        <f t="shared" si="7"/>
        <v>-4021.5205897501128</v>
      </c>
      <c r="V91" s="63">
        <f t="shared" si="6"/>
        <v>19693.939999999999</v>
      </c>
      <c r="W91" s="69">
        <v>13070.39</v>
      </c>
      <c r="X91" s="69">
        <v>6623.55</v>
      </c>
      <c r="Y91" s="5"/>
      <c r="Z91" s="4"/>
      <c r="AA91" s="5"/>
      <c r="AB91" s="5"/>
    </row>
    <row r="92" spans="1:28" x14ac:dyDescent="0.25">
      <c r="A92" s="6" t="s">
        <v>122</v>
      </c>
      <c r="B92" s="4" t="s">
        <v>126</v>
      </c>
      <c r="C92" s="64">
        <v>30</v>
      </c>
      <c r="D92" s="64">
        <v>6</v>
      </c>
      <c r="E92" s="64">
        <v>0</v>
      </c>
      <c r="F92" s="64">
        <v>0</v>
      </c>
      <c r="G92" s="64">
        <v>0</v>
      </c>
      <c r="H92" s="82">
        <v>1228.0999999999999</v>
      </c>
      <c r="I92" s="82">
        <v>267.32</v>
      </c>
      <c r="J92" s="82">
        <v>0</v>
      </c>
      <c r="K92" s="82">
        <v>0</v>
      </c>
      <c r="L92" s="82">
        <v>0</v>
      </c>
      <c r="M92" s="91">
        <v>7050.7853554227768</v>
      </c>
      <c r="N92" s="92">
        <v>0</v>
      </c>
      <c r="O92" s="92">
        <v>0</v>
      </c>
      <c r="P92" s="91">
        <v>5835.18</v>
      </c>
      <c r="Q92" s="91">
        <v>6415.68</v>
      </c>
      <c r="R92" s="91">
        <v>27821.91</v>
      </c>
      <c r="S92" s="86">
        <f t="shared" si="8"/>
        <v>47123.555355422781</v>
      </c>
      <c r="T92" s="86">
        <v>39153.919999999998</v>
      </c>
      <c r="U92" s="86">
        <f t="shared" si="7"/>
        <v>-7969.6353554227826</v>
      </c>
      <c r="V92" s="68">
        <f t="shared" si="6"/>
        <v>-22757.86</v>
      </c>
      <c r="W92" s="70">
        <v>-22763.34</v>
      </c>
      <c r="X92" s="69">
        <v>5.48</v>
      </c>
      <c r="Y92" s="5"/>
      <c r="Z92" s="4"/>
      <c r="AA92" s="5"/>
      <c r="AB92" s="5"/>
    </row>
    <row r="93" spans="1:28" x14ac:dyDescent="0.25">
      <c r="A93" s="6" t="s">
        <v>124</v>
      </c>
      <c r="B93" s="4" t="s">
        <v>127</v>
      </c>
      <c r="C93" s="64">
        <v>3</v>
      </c>
      <c r="D93" s="64">
        <v>3</v>
      </c>
      <c r="E93" s="64">
        <v>0</v>
      </c>
      <c r="F93" s="64">
        <v>0</v>
      </c>
      <c r="G93" s="64">
        <v>0</v>
      </c>
      <c r="H93" s="82">
        <v>132.59</v>
      </c>
      <c r="I93" s="82">
        <v>132.59</v>
      </c>
      <c r="J93" s="82">
        <v>0</v>
      </c>
      <c r="K93" s="82">
        <v>0</v>
      </c>
      <c r="L93" s="82">
        <v>0</v>
      </c>
      <c r="M93" s="91">
        <v>2758.2474041429969</v>
      </c>
      <c r="N93" s="92">
        <v>0</v>
      </c>
      <c r="O93" s="92">
        <v>0</v>
      </c>
      <c r="P93" s="91">
        <v>4665.72</v>
      </c>
      <c r="Q93" s="91">
        <v>2263.3200000000002</v>
      </c>
      <c r="R93" s="91">
        <v>10784.19</v>
      </c>
      <c r="S93" s="86">
        <f t="shared" si="8"/>
        <v>20471.477404142999</v>
      </c>
      <c r="T93" s="86">
        <v>17341.89</v>
      </c>
      <c r="U93" s="86">
        <f t="shared" si="7"/>
        <v>-3129.5874041429997</v>
      </c>
      <c r="V93" s="68">
        <f t="shared" si="6"/>
        <v>-45.54</v>
      </c>
      <c r="W93" s="70">
        <v>-38.1</v>
      </c>
      <c r="X93" s="70">
        <v>-7.44</v>
      </c>
      <c r="Y93" s="5"/>
      <c r="Z93" s="4"/>
      <c r="AA93" s="5"/>
      <c r="AB93" s="5"/>
    </row>
    <row r="94" spans="1:28" s="22" customFormat="1" x14ac:dyDescent="0.25">
      <c r="A94" s="115" t="s">
        <v>128</v>
      </c>
      <c r="B94" s="116"/>
      <c r="C94" s="77">
        <f t="shared" ref="C94:M94" si="9">SUM(C43:C93)</f>
        <v>462</v>
      </c>
      <c r="D94" s="77">
        <f t="shared" si="9"/>
        <v>155</v>
      </c>
      <c r="E94" s="77">
        <f t="shared" si="9"/>
        <v>0</v>
      </c>
      <c r="F94" s="77">
        <f t="shared" si="9"/>
        <v>0</v>
      </c>
      <c r="G94" s="77">
        <f t="shared" si="9"/>
        <v>10</v>
      </c>
      <c r="H94" s="85">
        <f t="shared" si="9"/>
        <v>19792.129999999997</v>
      </c>
      <c r="I94" s="83">
        <f t="shared" si="9"/>
        <v>6377.3499999999995</v>
      </c>
      <c r="J94" s="83">
        <f t="shared" si="9"/>
        <v>239.22000000000003</v>
      </c>
      <c r="K94" s="83">
        <f t="shared" si="9"/>
        <v>132.5</v>
      </c>
      <c r="L94" s="83">
        <f t="shared" si="9"/>
        <v>0</v>
      </c>
      <c r="M94" s="94">
        <f t="shared" si="9"/>
        <v>161391.20040599161</v>
      </c>
      <c r="N94" s="95">
        <v>0</v>
      </c>
      <c r="O94" s="94">
        <f t="shared" ref="O94:U94" si="10">SUM(O43:O93)</f>
        <v>4743.5400000000009</v>
      </c>
      <c r="P94" s="94">
        <f t="shared" si="10"/>
        <v>137204.52999999997</v>
      </c>
      <c r="Q94" s="94">
        <f t="shared" si="10"/>
        <v>272893.44</v>
      </c>
      <c r="R94" s="94">
        <f t="shared" si="10"/>
        <v>262284.98</v>
      </c>
      <c r="S94" s="89">
        <f t="shared" si="10"/>
        <v>838517.69040599174</v>
      </c>
      <c r="T94" s="89">
        <f t="shared" si="10"/>
        <v>687879.38000000012</v>
      </c>
      <c r="U94" s="89">
        <f t="shared" si="10"/>
        <v>-150638.31040599162</v>
      </c>
      <c r="V94" s="73">
        <f>SUM(V43:V93)</f>
        <v>1075890.4899999993</v>
      </c>
      <c r="W94" s="74">
        <f>SUM(W43:W93)</f>
        <v>629572.23</v>
      </c>
      <c r="X94" s="74">
        <f>SUM(X43:X93)</f>
        <v>446318.25999999983</v>
      </c>
      <c r="Y94" s="27"/>
      <c r="Z94" s="14">
        <f>SUM(Z43:Z93)</f>
        <v>0</v>
      </c>
      <c r="AA94" s="27"/>
      <c r="AB94" s="14">
        <f>SUM(AB43:AB93)</f>
        <v>0</v>
      </c>
    </row>
    <row r="95" spans="1:28" s="12" customFormat="1" ht="30.6" customHeight="1" x14ac:dyDescent="0.25">
      <c r="A95" s="113" t="s">
        <v>129</v>
      </c>
      <c r="B95" s="114"/>
      <c r="C95" s="78">
        <f>SUM(C36+C41+C94)</f>
        <v>653</v>
      </c>
      <c r="D95" s="78">
        <f>SUM(D36+D41+D94)</f>
        <v>334</v>
      </c>
      <c r="E95" s="78">
        <f>SUM(E36+E41+E94)</f>
        <v>0</v>
      </c>
      <c r="F95" s="78">
        <f>SUM(F36+F41+F94)</f>
        <v>0</v>
      </c>
      <c r="G95" s="78">
        <f>SUM(G36+G41+G94)</f>
        <v>22</v>
      </c>
      <c r="H95" s="79">
        <f>H94+H41+H36</f>
        <v>29485.01</v>
      </c>
      <c r="I95" s="39">
        <f>I94+I41+I36</f>
        <v>14810.369999999999</v>
      </c>
      <c r="J95" s="39">
        <f>SUM(J94+J41+J36)</f>
        <v>1499.0800000000002</v>
      </c>
      <c r="K95" s="39">
        <f>SUM(K36+K41+K94)</f>
        <v>520.75</v>
      </c>
      <c r="L95" s="39">
        <f>SUM(L36:L41:L94)</f>
        <v>88.7</v>
      </c>
      <c r="M95" s="40">
        <f t="shared" ref="M95:R95" si="11">SUM(M94+M41+M36)</f>
        <v>453874.45841089054</v>
      </c>
      <c r="N95" s="39">
        <f t="shared" si="11"/>
        <v>0</v>
      </c>
      <c r="O95" s="39">
        <f t="shared" si="11"/>
        <v>230598.26</v>
      </c>
      <c r="P95" s="39">
        <f t="shared" si="11"/>
        <v>137204.52999999997</v>
      </c>
      <c r="Q95" s="39">
        <f t="shared" si="11"/>
        <v>272893.44</v>
      </c>
      <c r="R95" s="39">
        <f t="shared" si="11"/>
        <v>262284.98</v>
      </c>
      <c r="S95" s="39">
        <f>SUM(M95+N95+O95+P95+Q95+R95)</f>
        <v>1356855.6684108905</v>
      </c>
      <c r="T95" s="41">
        <f>SUM(T94+T41+T36)</f>
        <v>1428414.75</v>
      </c>
      <c r="U95" s="39">
        <f>SUM(T95-S95)</f>
        <v>71559.081589109497</v>
      </c>
      <c r="V95" s="40">
        <f>SUM(V36+V41+V94)</f>
        <v>2322941.2399999993</v>
      </c>
      <c r="W95" s="42">
        <f>SUM(W36+W41+W94)</f>
        <v>1391038.3299999996</v>
      </c>
      <c r="X95" s="42">
        <f>SUM(X36+X41+X94)</f>
        <v>931902.9099999998</v>
      </c>
      <c r="Y95" s="42"/>
      <c r="Z95" s="42">
        <f>SUM(Z36+Z41+Z94)</f>
        <v>7220000</v>
      </c>
      <c r="AA95" s="43"/>
      <c r="AB95" s="42">
        <f>SUM(AB36+AB41+AB94)</f>
        <v>0</v>
      </c>
    </row>
    <row r="96" spans="1:28" x14ac:dyDescent="0.25">
      <c r="A96" s="110" t="s">
        <v>162</v>
      </c>
      <c r="B96" s="111"/>
      <c r="C96" s="111"/>
      <c r="D96" s="111"/>
      <c r="E96" s="111"/>
      <c r="F96" s="111"/>
      <c r="G96" s="111"/>
      <c r="H96" s="112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20">
        <v>157512.99</v>
      </c>
      <c r="U96" s="36">
        <f>SUM(T96)</f>
        <v>157512.99</v>
      </c>
      <c r="V96" s="8"/>
      <c r="W96" s="8"/>
      <c r="X96" s="21"/>
      <c r="Y96" s="8"/>
      <c r="Z96" s="24"/>
      <c r="AA96" s="8"/>
      <c r="AB96" s="5"/>
    </row>
    <row r="97" spans="1:28" x14ac:dyDescent="0.25">
      <c r="A97" s="126" t="s">
        <v>163</v>
      </c>
      <c r="B97" s="127"/>
      <c r="C97" s="127"/>
      <c r="D97" s="127"/>
      <c r="E97" s="127"/>
      <c r="F97" s="127"/>
      <c r="G97" s="127"/>
      <c r="H97" s="128"/>
      <c r="I97" s="5"/>
      <c r="J97" s="5"/>
      <c r="K97" s="5"/>
      <c r="L97" s="5"/>
      <c r="M97" s="5"/>
      <c r="N97" s="5"/>
      <c r="O97" s="5"/>
      <c r="P97" s="5"/>
      <c r="Q97" s="5"/>
      <c r="R97" s="5"/>
      <c r="S97" s="4">
        <v>233806.58</v>
      </c>
      <c r="T97" s="4">
        <v>0</v>
      </c>
      <c r="U97" s="4">
        <f>SUM(T97-S97)</f>
        <v>-233806.58</v>
      </c>
      <c r="V97" s="5"/>
      <c r="W97" s="5"/>
      <c r="X97" s="5"/>
      <c r="Y97" s="5"/>
      <c r="Z97" s="4"/>
      <c r="AA97" s="5"/>
      <c r="AB97" s="5"/>
    </row>
    <row r="98" spans="1:28" x14ac:dyDescent="0.25">
      <c r="A98" s="98" t="s">
        <v>171</v>
      </c>
      <c r="B98" s="99"/>
      <c r="C98" s="99"/>
      <c r="D98" s="99"/>
      <c r="E98" s="99"/>
      <c r="F98" s="99"/>
      <c r="G98" s="99"/>
      <c r="H98" s="100"/>
      <c r="I98" s="5"/>
      <c r="J98" s="5"/>
      <c r="K98" s="5"/>
      <c r="L98" s="5"/>
      <c r="M98" s="5"/>
      <c r="N98" s="5"/>
      <c r="O98" s="5"/>
      <c r="P98" s="5"/>
      <c r="Q98" s="5"/>
      <c r="R98" s="5"/>
      <c r="S98" s="20">
        <f>SUM(S95:S96:S97)</f>
        <v>1590662.2484108906</v>
      </c>
      <c r="T98" s="4">
        <f>SUM(T95:T96:T97)</f>
        <v>1585927.74</v>
      </c>
      <c r="U98" s="96">
        <f>SUM(T98-S98)</f>
        <v>-4734.5084108905867</v>
      </c>
      <c r="V98" s="5"/>
      <c r="W98" s="5"/>
      <c r="X98" s="5"/>
      <c r="Y98" s="5"/>
      <c r="Z98" s="4"/>
      <c r="AA98" s="5"/>
      <c r="AB98" s="5"/>
    </row>
    <row r="101" spans="1:28" x14ac:dyDescent="0.25">
      <c r="A101" s="61" t="s">
        <v>251</v>
      </c>
      <c r="B101" s="7" t="s">
        <v>165</v>
      </c>
    </row>
    <row r="102" spans="1:28" x14ac:dyDescent="0.25">
      <c r="A102" s="38" t="s">
        <v>4</v>
      </c>
      <c r="B102" s="7" t="s">
        <v>166</v>
      </c>
    </row>
    <row r="103" spans="1:28" x14ac:dyDescent="0.25">
      <c r="A103" s="38" t="s">
        <v>5</v>
      </c>
      <c r="B103" s="7" t="s">
        <v>167</v>
      </c>
    </row>
    <row r="104" spans="1:28" x14ac:dyDescent="0.25">
      <c r="A104" s="38" t="s">
        <v>7</v>
      </c>
      <c r="B104" s="7" t="s">
        <v>169</v>
      </c>
    </row>
    <row r="105" spans="1:28" x14ac:dyDescent="0.25">
      <c r="A105" s="38" t="s">
        <v>9</v>
      </c>
      <c r="B105" s="7" t="s">
        <v>168</v>
      </c>
    </row>
    <row r="108" spans="1:28" x14ac:dyDescent="0.25">
      <c r="A108" s="97" t="s">
        <v>246</v>
      </c>
      <c r="B108" s="97"/>
    </row>
  </sheetData>
  <mergeCells count="44">
    <mergeCell ref="A5:A8"/>
    <mergeCell ref="C5:G5"/>
    <mergeCell ref="C6:C8"/>
    <mergeCell ref="D6:F6"/>
    <mergeCell ref="E7:F7"/>
    <mergeCell ref="G6:G8"/>
    <mergeCell ref="P6:P8"/>
    <mergeCell ref="Q6:Q8"/>
    <mergeCell ref="D7:D8"/>
    <mergeCell ref="B5:B8"/>
    <mergeCell ref="Y6:Y8"/>
    <mergeCell ref="J6:J8"/>
    <mergeCell ref="M5:O5"/>
    <mergeCell ref="P5:R5"/>
    <mergeCell ref="I6:I8"/>
    <mergeCell ref="K6:L7"/>
    <mergeCell ref="H5:L5"/>
    <mergeCell ref="H6:H8"/>
    <mergeCell ref="Z6:Z8"/>
    <mergeCell ref="AA6:AA8"/>
    <mergeCell ref="AB6:AB8"/>
    <mergeCell ref="V5:X7"/>
    <mergeCell ref="A97:H97"/>
    <mergeCell ref="U9:X9"/>
    <mergeCell ref="Y5:Z5"/>
    <mergeCell ref="AA5:AB5"/>
    <mergeCell ref="A37:B37"/>
    <mergeCell ref="R6:R8"/>
    <mergeCell ref="S5:S8"/>
    <mergeCell ref="T5:T8"/>
    <mergeCell ref="U5:U8"/>
    <mergeCell ref="M6:M8"/>
    <mergeCell ref="N6:N8"/>
    <mergeCell ref="O6:O8"/>
    <mergeCell ref="A108:B108"/>
    <mergeCell ref="A98:H98"/>
    <mergeCell ref="U42:AB42"/>
    <mergeCell ref="U37:AB37"/>
    <mergeCell ref="U10:AB10"/>
    <mergeCell ref="A96:H96"/>
    <mergeCell ref="A95:B95"/>
    <mergeCell ref="A41:B41"/>
    <mergeCell ref="A94:B94"/>
    <mergeCell ref="A36:B36"/>
  </mergeCells>
  <pageMargins left="0.7" right="0.7" top="0.75" bottom="0.75" header="0.3" footer="0.3"/>
  <pageSetup paperSize="8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8"/>
  <sheetViews>
    <sheetView workbookViewId="0">
      <selection activeCell="G1" sqref="G1"/>
    </sheetView>
  </sheetViews>
  <sheetFormatPr defaultRowHeight="15" x14ac:dyDescent="0.25"/>
  <cols>
    <col min="1" max="1" width="3.5703125" customWidth="1"/>
    <col min="2" max="2" width="4" customWidth="1"/>
    <col min="3" max="3" width="27.140625" customWidth="1"/>
    <col min="4" max="4" width="14.42578125" style="49" customWidth="1"/>
    <col min="5" max="5" width="34.140625" customWidth="1"/>
    <col min="6" max="6" width="13.28515625" customWidth="1"/>
    <col min="7" max="7" width="17.85546875" customWidth="1"/>
  </cols>
  <sheetData>
    <row r="1" spans="2:7" x14ac:dyDescent="0.25">
      <c r="G1" s="80" t="s">
        <v>254</v>
      </c>
    </row>
    <row r="2" spans="2:7" s="46" customFormat="1" ht="45.6" customHeight="1" x14ac:dyDescent="0.25">
      <c r="B2" s="169" t="s">
        <v>214</v>
      </c>
      <c r="C2" s="169"/>
      <c r="D2" s="169"/>
      <c r="E2" s="169"/>
      <c r="F2" s="169"/>
      <c r="G2" s="169"/>
    </row>
    <row r="4" spans="2:7" s="51" customFormat="1" ht="46.15" customHeight="1" x14ac:dyDescent="0.25">
      <c r="B4" s="44" t="s">
        <v>172</v>
      </c>
      <c r="C4" s="44" t="s">
        <v>185</v>
      </c>
      <c r="D4" s="50" t="s">
        <v>176</v>
      </c>
      <c r="E4" s="44" t="s">
        <v>175</v>
      </c>
      <c r="F4" s="50" t="s">
        <v>173</v>
      </c>
      <c r="G4" s="44" t="s">
        <v>174</v>
      </c>
    </row>
    <row r="5" spans="2:7" x14ac:dyDescent="0.25">
      <c r="B5" s="48" t="s">
        <v>158</v>
      </c>
      <c r="C5" s="45" t="s">
        <v>186</v>
      </c>
      <c r="D5" s="47">
        <v>45314</v>
      </c>
      <c r="E5" s="45" t="s">
        <v>187</v>
      </c>
      <c r="F5" s="45">
        <v>384.83</v>
      </c>
      <c r="G5" s="45"/>
    </row>
    <row r="6" spans="2:7" x14ac:dyDescent="0.25">
      <c r="B6" s="48" t="s">
        <v>216</v>
      </c>
      <c r="C6" s="45" t="s">
        <v>178</v>
      </c>
      <c r="D6" s="47">
        <v>45317</v>
      </c>
      <c r="E6" s="45" t="s">
        <v>184</v>
      </c>
      <c r="F6" s="1">
        <v>432</v>
      </c>
      <c r="G6" s="45"/>
    </row>
    <row r="7" spans="2:7" x14ac:dyDescent="0.25">
      <c r="B7" s="48" t="s">
        <v>217</v>
      </c>
      <c r="C7" s="45" t="s">
        <v>116</v>
      </c>
      <c r="D7" s="47">
        <v>45320</v>
      </c>
      <c r="E7" s="45" t="s">
        <v>187</v>
      </c>
      <c r="F7" s="1">
        <v>275.02999999999997</v>
      </c>
      <c r="G7" s="1"/>
    </row>
    <row r="8" spans="2:7" x14ac:dyDescent="0.25">
      <c r="B8" s="48" t="s">
        <v>218</v>
      </c>
      <c r="C8" s="45" t="s">
        <v>179</v>
      </c>
      <c r="D8" s="47">
        <v>45324</v>
      </c>
      <c r="E8" s="45" t="s">
        <v>177</v>
      </c>
      <c r="F8" s="1">
        <v>74543.759999999995</v>
      </c>
      <c r="G8" s="1"/>
    </row>
    <row r="9" spans="2:7" x14ac:dyDescent="0.25">
      <c r="B9" s="48" t="s">
        <v>219</v>
      </c>
      <c r="C9" s="45" t="s">
        <v>178</v>
      </c>
      <c r="D9" s="47">
        <v>45324</v>
      </c>
      <c r="E9" s="45" t="s">
        <v>177</v>
      </c>
      <c r="F9" s="1">
        <v>68258.16</v>
      </c>
      <c r="G9" s="1"/>
    </row>
    <row r="10" spans="2:7" x14ac:dyDescent="0.25">
      <c r="B10" s="48" t="s">
        <v>220</v>
      </c>
      <c r="C10" s="45" t="s">
        <v>179</v>
      </c>
      <c r="D10" s="47">
        <v>45324</v>
      </c>
      <c r="E10" s="45" t="s">
        <v>184</v>
      </c>
      <c r="F10" s="1">
        <v>432</v>
      </c>
      <c r="G10" s="1"/>
    </row>
    <row r="11" spans="2:7" x14ac:dyDescent="0.25">
      <c r="B11" s="48" t="s">
        <v>221</v>
      </c>
      <c r="C11" s="45" t="s">
        <v>116</v>
      </c>
      <c r="D11" s="47">
        <v>45336</v>
      </c>
      <c r="E11" s="45" t="s">
        <v>187</v>
      </c>
      <c r="F11" s="1">
        <v>260.27999999999997</v>
      </c>
      <c r="G11" s="1"/>
    </row>
    <row r="12" spans="2:7" x14ac:dyDescent="0.25">
      <c r="B12" s="48" t="s">
        <v>222</v>
      </c>
      <c r="C12" s="45" t="s">
        <v>188</v>
      </c>
      <c r="D12" s="47">
        <v>45349</v>
      </c>
      <c r="E12" s="45" t="s">
        <v>187</v>
      </c>
      <c r="F12" s="1">
        <v>410.27</v>
      </c>
      <c r="G12" s="1"/>
    </row>
    <row r="13" spans="2:7" x14ac:dyDescent="0.25">
      <c r="B13" s="48" t="s">
        <v>223</v>
      </c>
      <c r="C13" s="45" t="s">
        <v>6</v>
      </c>
      <c r="D13" s="47">
        <v>45363</v>
      </c>
      <c r="E13" s="45" t="s">
        <v>189</v>
      </c>
      <c r="F13" s="1">
        <v>490.64</v>
      </c>
      <c r="G13" s="1"/>
    </row>
    <row r="14" spans="2:7" x14ac:dyDescent="0.25">
      <c r="B14" s="48" t="s">
        <v>224</v>
      </c>
      <c r="C14" s="45" t="s">
        <v>180</v>
      </c>
      <c r="D14" s="47">
        <v>45371</v>
      </c>
      <c r="E14" s="45" t="s">
        <v>181</v>
      </c>
      <c r="F14" s="1">
        <v>615</v>
      </c>
      <c r="G14" s="1"/>
    </row>
    <row r="15" spans="2:7" x14ac:dyDescent="0.25">
      <c r="B15" s="48" t="s">
        <v>225</v>
      </c>
      <c r="C15" s="45" t="s">
        <v>182</v>
      </c>
      <c r="D15" s="47">
        <v>45371</v>
      </c>
      <c r="E15" s="45" t="s">
        <v>183</v>
      </c>
      <c r="F15" s="1">
        <v>393.6</v>
      </c>
      <c r="G15" s="1"/>
    </row>
    <row r="16" spans="2:7" x14ac:dyDescent="0.25">
      <c r="B16" s="48" t="s">
        <v>226</v>
      </c>
      <c r="C16" s="45" t="s">
        <v>69</v>
      </c>
      <c r="D16" s="47">
        <v>45371</v>
      </c>
      <c r="E16" s="45" t="s">
        <v>190</v>
      </c>
      <c r="F16" s="1">
        <v>535.03</v>
      </c>
      <c r="G16" s="1"/>
    </row>
    <row r="17" spans="2:7" x14ac:dyDescent="0.25">
      <c r="B17" s="48" t="s">
        <v>227</v>
      </c>
      <c r="C17" s="45" t="s">
        <v>191</v>
      </c>
      <c r="D17" s="47">
        <v>45453</v>
      </c>
      <c r="E17" s="45" t="s">
        <v>192</v>
      </c>
      <c r="F17" s="1">
        <v>19372.02</v>
      </c>
      <c r="G17" s="1"/>
    </row>
    <row r="18" spans="2:7" x14ac:dyDescent="0.25">
      <c r="B18" s="48" t="s">
        <v>228</v>
      </c>
      <c r="C18" s="45" t="s">
        <v>205</v>
      </c>
      <c r="D18" s="47">
        <v>45475</v>
      </c>
      <c r="E18" s="45" t="s">
        <v>187</v>
      </c>
      <c r="F18" s="1">
        <v>832.31</v>
      </c>
      <c r="G18" s="1"/>
    </row>
    <row r="19" spans="2:7" x14ac:dyDescent="0.25">
      <c r="B19" s="48" t="s">
        <v>229</v>
      </c>
      <c r="C19" s="45" t="s">
        <v>193</v>
      </c>
      <c r="D19" s="47">
        <v>45484</v>
      </c>
      <c r="E19" s="45" t="s">
        <v>194</v>
      </c>
      <c r="F19" s="1">
        <v>4989.6000000000004</v>
      </c>
      <c r="G19" s="1"/>
    </row>
    <row r="20" spans="2:7" x14ac:dyDescent="0.25">
      <c r="B20" s="48" t="s">
        <v>230</v>
      </c>
      <c r="C20" s="45" t="s">
        <v>116</v>
      </c>
      <c r="D20" s="47">
        <v>45488</v>
      </c>
      <c r="E20" s="45" t="s">
        <v>187</v>
      </c>
      <c r="F20" s="1">
        <v>373.22</v>
      </c>
      <c r="G20" s="1"/>
    </row>
    <row r="21" spans="2:7" x14ac:dyDescent="0.25">
      <c r="B21" s="48" t="s">
        <v>231</v>
      </c>
      <c r="C21" s="45" t="s">
        <v>195</v>
      </c>
      <c r="D21" s="47">
        <v>45490</v>
      </c>
      <c r="E21" s="45" t="s">
        <v>196</v>
      </c>
      <c r="F21" s="1">
        <v>1620</v>
      </c>
      <c r="G21" s="1"/>
    </row>
    <row r="22" spans="2:7" x14ac:dyDescent="0.25">
      <c r="B22" s="48" t="s">
        <v>232</v>
      </c>
      <c r="C22" s="45" t="s">
        <v>199</v>
      </c>
      <c r="D22" s="47">
        <v>45495</v>
      </c>
      <c r="E22" s="45" t="s">
        <v>200</v>
      </c>
      <c r="F22" s="1">
        <v>51408</v>
      </c>
      <c r="G22" s="1"/>
    </row>
    <row r="23" spans="2:7" x14ac:dyDescent="0.25">
      <c r="B23" s="48" t="s">
        <v>233</v>
      </c>
      <c r="C23" s="45" t="s">
        <v>197</v>
      </c>
      <c r="D23" s="47">
        <v>45505</v>
      </c>
      <c r="E23" s="45" t="s">
        <v>198</v>
      </c>
      <c r="F23" s="1">
        <v>907.2</v>
      </c>
      <c r="G23" s="1"/>
    </row>
    <row r="24" spans="2:7" x14ac:dyDescent="0.25">
      <c r="B24" s="48" t="s">
        <v>234</v>
      </c>
      <c r="C24" s="45" t="s">
        <v>186</v>
      </c>
      <c r="D24" s="47">
        <v>45513</v>
      </c>
      <c r="E24" s="45" t="s">
        <v>187</v>
      </c>
      <c r="F24" s="1">
        <v>525.79</v>
      </c>
      <c r="G24" s="1"/>
    </row>
    <row r="25" spans="2:7" x14ac:dyDescent="0.25">
      <c r="B25" s="48" t="s">
        <v>235</v>
      </c>
      <c r="C25" s="45" t="s">
        <v>186</v>
      </c>
      <c r="D25" s="47">
        <v>45516</v>
      </c>
      <c r="E25" s="45" t="s">
        <v>187</v>
      </c>
      <c r="F25" s="1">
        <v>718.31</v>
      </c>
      <c r="G25" s="1"/>
    </row>
    <row r="26" spans="2:7" x14ac:dyDescent="0.25">
      <c r="B26" s="48" t="s">
        <v>236</v>
      </c>
      <c r="C26" s="52" t="s">
        <v>201</v>
      </c>
      <c r="D26" s="47">
        <v>45533</v>
      </c>
      <c r="E26" s="45" t="s">
        <v>200</v>
      </c>
      <c r="F26" s="1">
        <v>51624</v>
      </c>
      <c r="G26" s="1"/>
    </row>
    <row r="27" spans="2:7" x14ac:dyDescent="0.25">
      <c r="B27" s="48" t="s">
        <v>237</v>
      </c>
      <c r="C27" s="45" t="s">
        <v>202</v>
      </c>
      <c r="D27" s="47">
        <v>45544</v>
      </c>
      <c r="E27" s="45" t="s">
        <v>200</v>
      </c>
      <c r="F27" s="1">
        <v>24000</v>
      </c>
      <c r="G27" s="1"/>
    </row>
    <row r="28" spans="2:7" x14ac:dyDescent="0.25">
      <c r="B28" s="48" t="s">
        <v>238</v>
      </c>
      <c r="C28" s="45" t="s">
        <v>206</v>
      </c>
      <c r="D28" s="47">
        <v>45565</v>
      </c>
      <c r="E28" s="45" t="s">
        <v>207</v>
      </c>
      <c r="F28" s="1">
        <v>19101.240000000002</v>
      </c>
      <c r="G28" s="1"/>
    </row>
    <row r="29" spans="2:7" x14ac:dyDescent="0.25">
      <c r="B29" s="48" t="s">
        <v>239</v>
      </c>
      <c r="C29" s="45" t="s">
        <v>203</v>
      </c>
      <c r="D29" s="47">
        <v>45551</v>
      </c>
      <c r="E29" s="45" t="s">
        <v>204</v>
      </c>
      <c r="F29" s="1">
        <v>369</v>
      </c>
      <c r="G29" s="1"/>
    </row>
    <row r="30" spans="2:7" x14ac:dyDescent="0.25">
      <c r="B30" s="48" t="s">
        <v>240</v>
      </c>
      <c r="C30" s="45" t="s">
        <v>209</v>
      </c>
      <c r="D30" s="47">
        <v>45572</v>
      </c>
      <c r="E30" s="45" t="s">
        <v>187</v>
      </c>
      <c r="F30" s="1">
        <v>248.1</v>
      </c>
      <c r="G30" s="1"/>
    </row>
    <row r="31" spans="2:7" x14ac:dyDescent="0.25">
      <c r="B31" s="48" t="s">
        <v>241</v>
      </c>
      <c r="C31" s="45" t="s">
        <v>210</v>
      </c>
      <c r="D31" s="47">
        <v>45573</v>
      </c>
      <c r="E31" s="45" t="s">
        <v>211</v>
      </c>
      <c r="F31" s="1">
        <v>231.5</v>
      </c>
      <c r="G31" s="1"/>
    </row>
    <row r="32" spans="2:7" x14ac:dyDescent="0.25">
      <c r="B32" s="48" t="s">
        <v>242</v>
      </c>
      <c r="C32" s="45" t="s">
        <v>205</v>
      </c>
      <c r="D32" s="47">
        <v>45579</v>
      </c>
      <c r="E32" s="45" t="s">
        <v>198</v>
      </c>
      <c r="F32" s="1">
        <v>430.5</v>
      </c>
      <c r="G32" s="1"/>
    </row>
    <row r="33" spans="2:7" x14ac:dyDescent="0.25">
      <c r="B33" s="48" t="s">
        <v>243</v>
      </c>
      <c r="C33" s="45" t="s">
        <v>212</v>
      </c>
      <c r="D33" s="47">
        <v>45610</v>
      </c>
      <c r="E33" s="45" t="s">
        <v>213</v>
      </c>
      <c r="F33" s="1">
        <v>1305.3</v>
      </c>
      <c r="G33" s="1"/>
    </row>
    <row r="34" spans="2:7" x14ac:dyDescent="0.25">
      <c r="B34" s="48" t="s">
        <v>244</v>
      </c>
      <c r="C34" s="45" t="s">
        <v>20</v>
      </c>
      <c r="D34" s="47">
        <v>45625</v>
      </c>
      <c r="E34" s="45" t="s">
        <v>215</v>
      </c>
      <c r="F34" s="1">
        <v>3500</v>
      </c>
      <c r="G34" s="1"/>
    </row>
    <row r="35" spans="2:7" x14ac:dyDescent="0.25">
      <c r="B35" s="48" t="s">
        <v>245</v>
      </c>
      <c r="C35" s="45" t="s">
        <v>208</v>
      </c>
      <c r="D35" s="47">
        <v>45630</v>
      </c>
      <c r="E35" s="45" t="s">
        <v>200</v>
      </c>
      <c r="F35" s="1">
        <v>52336.34</v>
      </c>
      <c r="G35" s="1"/>
    </row>
    <row r="36" spans="2:7" s="59" customFormat="1" ht="15.75" x14ac:dyDescent="0.25">
      <c r="B36" s="54"/>
      <c r="C36" s="54"/>
      <c r="D36" s="55"/>
      <c r="E36" s="56" t="s">
        <v>52</v>
      </c>
      <c r="F36" s="57">
        <f>SUM(F5:F35)</f>
        <v>380923.03</v>
      </c>
      <c r="G36" s="58"/>
    </row>
    <row r="37" spans="2:7" x14ac:dyDescent="0.25">
      <c r="F37" s="53"/>
      <c r="G37" s="53"/>
    </row>
    <row r="38" spans="2:7" x14ac:dyDescent="0.25">
      <c r="F38" s="53"/>
      <c r="G38" s="53"/>
    </row>
  </sheetData>
  <mergeCells count="1">
    <mergeCell ref="B2:G2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2024</vt:lpstr>
      <vt:lpstr>FR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2025-06-12T11:00:05Z</dcterms:modified>
</cp:coreProperties>
</file>